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930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<sst xmlns="http://schemas.openxmlformats.org/spreadsheetml/2006/main" count="363" uniqueCount="214">
  <si>
    <t>附录2</t>
  </si>
  <si>
    <t>智能制造专业群2022级教学计划进程表</t>
  </si>
  <si>
    <t>模块名称及比例</t>
  </si>
  <si>
    <t>课程代码</t>
  </si>
  <si>
    <t>课程名称</t>
  </si>
  <si>
    <t>学分</t>
  </si>
  <si>
    <t>课程类型</t>
  </si>
  <si>
    <t>总学时</t>
  </si>
  <si>
    <t>学时</t>
  </si>
  <si>
    <t>各学期周学时分配</t>
  </si>
  <si>
    <t>备 注</t>
  </si>
  <si>
    <t>分配</t>
  </si>
  <si>
    <t>理论</t>
  </si>
  <si>
    <t>实践</t>
  </si>
  <si>
    <t>一</t>
  </si>
  <si>
    <t>二</t>
  </si>
  <si>
    <t>三</t>
  </si>
  <si>
    <t>公共必修课26.4%</t>
  </si>
  <si>
    <t>G00001</t>
  </si>
  <si>
    <t>思想道德与法治</t>
  </si>
  <si>
    <t>B</t>
  </si>
  <si>
    <t>G00002</t>
  </si>
  <si>
    <t>毛泽东思想和中国特色社会主义理论体系概论</t>
  </si>
  <si>
    <t>习近平新时代中国特色社会主义思想概论</t>
  </si>
  <si>
    <t>G00684</t>
  </si>
  <si>
    <t>体育与健康1</t>
  </si>
  <si>
    <t>G00578</t>
  </si>
  <si>
    <t>体育与健康2</t>
  </si>
  <si>
    <t>G00579</t>
  </si>
  <si>
    <t>体育与健康3</t>
  </si>
  <si>
    <t>经管、机电、信息、外旅、医学院第三学期</t>
  </si>
  <si>
    <t>G00004</t>
  </si>
  <si>
    <t>基础英语</t>
  </si>
  <si>
    <t>经管、艺术、建工、电影第一学期</t>
  </si>
  <si>
    <r>
      <rPr>
        <sz val="9"/>
        <color theme="1"/>
        <rFont val="宋体"/>
        <charset val="134"/>
      </rPr>
      <t>G</t>
    </r>
    <r>
      <rPr>
        <sz val="9"/>
        <color theme="1"/>
        <rFont val="宋体"/>
        <charset val="134"/>
      </rPr>
      <t>02727</t>
    </r>
  </si>
  <si>
    <t>信息技术</t>
  </si>
  <si>
    <t>2+2</t>
  </si>
  <si>
    <t>信息、机电、学前、外旅第一学期</t>
  </si>
  <si>
    <t>G00826</t>
  </si>
  <si>
    <t>大学生心理健康教育</t>
  </si>
  <si>
    <t>G00010</t>
  </si>
  <si>
    <t>军事课</t>
  </si>
  <si>
    <t>2周</t>
  </si>
  <si>
    <t>含军事理论和军事训练，军训期间完成</t>
  </si>
  <si>
    <t>G00009</t>
  </si>
  <si>
    <t>形势与政策</t>
  </si>
  <si>
    <t>√</t>
  </si>
  <si>
    <t>第1-5学期进行，每学期8学时</t>
  </si>
  <si>
    <t>G00005</t>
  </si>
  <si>
    <t>高等数学</t>
  </si>
  <si>
    <t>A</t>
  </si>
  <si>
    <t>没有开设的专业可以删除</t>
  </si>
  <si>
    <t>G01632</t>
  </si>
  <si>
    <t>生涯体验——生涯规划</t>
  </si>
  <si>
    <t>G01633</t>
  </si>
  <si>
    <t>生涯体验——创业教育</t>
  </si>
  <si>
    <t>G01634</t>
  </si>
  <si>
    <t>生涯体验——就业指导</t>
  </si>
  <si>
    <t>G00003</t>
  </si>
  <si>
    <t>大学语文</t>
  </si>
  <si>
    <t>二选一</t>
  </si>
  <si>
    <t>G00070</t>
  </si>
  <si>
    <t>应用文写作</t>
  </si>
  <si>
    <t>G02215</t>
  </si>
  <si>
    <t>劳动教育</t>
  </si>
  <si>
    <t>第1-2学期进行</t>
  </si>
  <si>
    <t>G00030</t>
  </si>
  <si>
    <t>入学教育</t>
  </si>
  <si>
    <t>2周，穿插在军训中</t>
  </si>
  <si>
    <t>“公共必修课”模块小计</t>
  </si>
  <si>
    <t>公共选修课4.3%</t>
  </si>
  <si>
    <t>“综合素质选修课”</t>
  </si>
  <si>
    <t>大学英语</t>
  </si>
  <si>
    <t>第1-4学期开设</t>
  </si>
  <si>
    <t>美育概论</t>
  </si>
  <si>
    <t>公共选修课</t>
  </si>
  <si>
    <r>
      <rPr>
        <b/>
        <sz val="9"/>
        <color theme="1"/>
        <rFont val="宋体"/>
        <charset val="134"/>
      </rPr>
      <t>“综合素质选修课” 模块小计（至少应选修</t>
    </r>
    <r>
      <rPr>
        <b/>
        <sz val="9"/>
        <color theme="1"/>
        <rFont val="宋体"/>
        <charset val="134"/>
      </rPr>
      <t>6</t>
    </r>
    <r>
      <rPr>
        <b/>
        <sz val="9"/>
        <color theme="1"/>
        <rFont val="宋体"/>
        <charset val="134"/>
      </rPr>
      <t>学分）</t>
    </r>
  </si>
  <si>
    <t>“公共基础课程”模块小计</t>
  </si>
  <si>
    <t>专业（群）共享课程13.6%</t>
  </si>
  <si>
    <t>G00865</t>
  </si>
  <si>
    <t>机械制图（含CAD）</t>
  </si>
  <si>
    <t>G00272</t>
  </si>
  <si>
    <t>电工与电子技术</t>
  </si>
  <si>
    <t>G00285</t>
  </si>
  <si>
    <t>液压与气压传动控制技术</t>
  </si>
  <si>
    <t>G00270</t>
  </si>
  <si>
    <t>机械设计基础</t>
  </si>
  <si>
    <t>“专业（群）共享课程”模块小计</t>
  </si>
  <si>
    <t>专业（群）基础课程7.1%</t>
  </si>
  <si>
    <t>(1)机电一体技术专业</t>
  </si>
  <si>
    <t>G00269</t>
  </si>
  <si>
    <t>机械制造基础</t>
  </si>
  <si>
    <t>G00015</t>
  </si>
  <si>
    <t>C语言程序设计</t>
  </si>
  <si>
    <t>G00055</t>
  </si>
  <si>
    <t>单片机原理与应用</t>
  </si>
  <si>
    <t>“机电一体技术专业”基础课模块小计</t>
  </si>
  <si>
    <t>(2)电气自动化专业</t>
  </si>
  <si>
    <t>现代电器安装与调试</t>
  </si>
  <si>
    <t>“电气自动化专业”基础课模块小计</t>
  </si>
  <si>
    <t>(3)工业机器人技术专业</t>
  </si>
  <si>
    <t>机器人视觉与传感技术</t>
  </si>
  <si>
    <t>G00395</t>
  </si>
  <si>
    <t>电气控制技术</t>
  </si>
  <si>
    <t>“工业机器人技术专业”基础课模块小计</t>
  </si>
  <si>
    <t>(4)汽车制造与试验技术专业</t>
  </si>
  <si>
    <t>汽车构造</t>
  </si>
  <si>
    <t>G01398</t>
  </si>
  <si>
    <t>新能源汽车</t>
  </si>
  <si>
    <t>“汽车制造与试验技术专业”基础课模块小计</t>
  </si>
  <si>
    <t>专业（群）核心课程11.5%</t>
  </si>
  <si>
    <t>三维设计</t>
  </si>
  <si>
    <t>G00283</t>
  </si>
  <si>
    <t xml:space="preserve"> 数控加工编程与操作</t>
  </si>
  <si>
    <t>G00642</t>
  </si>
  <si>
    <t>设备控制与可编程控制器PLC</t>
  </si>
  <si>
    <t>“机电一体技术专业”核心课模块小计</t>
  </si>
  <si>
    <t>G00390</t>
  </si>
  <si>
    <t>电力电子技术</t>
  </si>
  <si>
    <t>G00299</t>
  </si>
  <si>
    <t>电机拖动</t>
  </si>
  <si>
    <t>G00401</t>
  </si>
  <si>
    <t>供配电技术</t>
  </si>
  <si>
    <t>“电气自动化专业”核心课模块小计</t>
  </si>
  <si>
    <t>G01839　</t>
  </si>
  <si>
    <t>工业机器人现场编程</t>
  </si>
  <si>
    <t>工业机器人工装夹具设计与应用</t>
  </si>
  <si>
    <t>工业机器人应用系统数字化设计与仿真</t>
  </si>
  <si>
    <t>“工业机器人技术专业”核心课模块小计</t>
  </si>
  <si>
    <t>汽车电器</t>
  </si>
  <si>
    <t>汽车维护与保养</t>
  </si>
  <si>
    <t>汽车电子控制技术</t>
  </si>
  <si>
    <t>汽车保险理赔</t>
  </si>
  <si>
    <t>“汽车制造与试验技术专业”核心课模块小计</t>
  </si>
  <si>
    <t>专业（群）拓课程7.1%</t>
  </si>
  <si>
    <t>模具设计制造</t>
  </si>
  <si>
    <t>G01736</t>
  </si>
  <si>
    <t>工业创新设计与快速成型</t>
  </si>
  <si>
    <t>数字化加工仿真技术</t>
  </si>
  <si>
    <t>“机电一体技术专业”（方向）拓展课程模块小计</t>
  </si>
  <si>
    <t>G01068</t>
  </si>
  <si>
    <t>AutoCAD电气设计</t>
  </si>
  <si>
    <t>G01703</t>
  </si>
  <si>
    <t>组态软件控制技术</t>
  </si>
  <si>
    <t>机器人技术</t>
  </si>
  <si>
    <t>“电气自动化专业”（方向）拓展课程模块小计</t>
  </si>
  <si>
    <t>工业机器人机械机构与维护</t>
  </si>
  <si>
    <t>G02852</t>
  </si>
  <si>
    <t>理论力学</t>
  </si>
  <si>
    <t>“工业机器人技术专业”（方向）拓展课程模块小计</t>
  </si>
  <si>
    <t>G02851</t>
  </si>
  <si>
    <t>汽车维修技术与设备</t>
  </si>
  <si>
    <t>汽车美容与装饰</t>
  </si>
  <si>
    <t>“汽车制造与试验技术专业”（方向）拓展课程模块小计</t>
  </si>
  <si>
    <t>“课内教学活动”总计</t>
  </si>
  <si>
    <t>勤工助学30%</t>
  </si>
  <si>
    <t>专业(群)实践</t>
  </si>
  <si>
    <t>G00683</t>
  </si>
  <si>
    <t>机械制图与测绘</t>
  </si>
  <si>
    <t>C</t>
  </si>
  <si>
    <t>1周</t>
  </si>
  <si>
    <t>G00279</t>
  </si>
  <si>
    <t>金工实习</t>
  </si>
  <si>
    <t>(1)“机电一体技术专业”实践</t>
  </si>
  <si>
    <t>G00280</t>
  </si>
  <si>
    <t>数控机床操作实训</t>
  </si>
  <si>
    <t>综合实训（订单班）</t>
  </si>
  <si>
    <t>C　</t>
  </si>
  <si>
    <t>16周</t>
  </si>
  <si>
    <t>(2)“电气自动化专业”实践</t>
  </si>
  <si>
    <t>自动控制系统综合设计</t>
  </si>
  <si>
    <t>智能机器人系统开发设计</t>
  </si>
  <si>
    <t>(3)“工业机器人技术专业”实践</t>
  </si>
  <si>
    <t>工业机器人应用仿真设计</t>
  </si>
  <si>
    <t>工业机器人自动化单元设计</t>
  </si>
  <si>
    <t>(4)“汽车制造与试验技术专业”实践</t>
  </si>
  <si>
    <t>模具课程设计</t>
  </si>
  <si>
    <t>汽车改装综合实训</t>
  </si>
  <si>
    <t>“专业实习实训”模块小计</t>
  </si>
  <si>
    <t>G00031</t>
  </si>
  <si>
    <t>社会实践</t>
  </si>
  <si>
    <t>社会实践安排在暑假</t>
  </si>
  <si>
    <t>G02728</t>
  </si>
  <si>
    <t>校内集中实训</t>
  </si>
  <si>
    <t>2-4学期进行，每学期2周在校内，2周课外实践</t>
  </si>
  <si>
    <t>G01282</t>
  </si>
  <si>
    <t>岗位实习</t>
  </si>
  <si>
    <t>14周</t>
  </si>
  <si>
    <t>G00032</t>
  </si>
  <si>
    <t>毕业设计（论文）</t>
  </si>
  <si>
    <t>4周</t>
  </si>
  <si>
    <t>1学分16学时</t>
  </si>
  <si>
    <t>“勤工助学”模块小计</t>
  </si>
  <si>
    <t>勤工助学学分不低于34，学时不低于640</t>
  </si>
  <si>
    <t>总 计</t>
  </si>
  <si>
    <t>23+1</t>
  </si>
  <si>
    <t>28+2</t>
  </si>
  <si>
    <t>19+1</t>
  </si>
  <si>
    <t>24+2</t>
  </si>
  <si>
    <t>20+1</t>
  </si>
  <si>
    <t>27+2</t>
  </si>
  <si>
    <t>占总学时比例（   %）</t>
  </si>
  <si>
    <t>专业名称</t>
  </si>
  <si>
    <t>A类课程比例</t>
  </si>
  <si>
    <t>B类课程理论部分</t>
  </si>
  <si>
    <t>B类课程实践部分</t>
  </si>
  <si>
    <t>C类课程比例</t>
  </si>
  <si>
    <t>理论部分</t>
  </si>
  <si>
    <r>
      <rPr>
        <b/>
        <sz val="9"/>
        <color theme="1"/>
        <rFont val="宋体"/>
        <charset val="134"/>
      </rPr>
      <t>实践部分（应在50</t>
    </r>
    <r>
      <rPr>
        <b/>
        <sz val="9"/>
        <color theme="1"/>
        <rFont val="宋体"/>
        <charset val="134"/>
      </rPr>
      <t>%以上）</t>
    </r>
  </si>
  <si>
    <r>
      <rPr>
        <b/>
        <sz val="9"/>
        <color theme="1"/>
        <rFont val="宋体"/>
        <charset val="134"/>
      </rPr>
      <t>专业</t>
    </r>
    <r>
      <rPr>
        <b/>
        <sz val="9"/>
        <color theme="1"/>
        <rFont val="宋体"/>
        <charset val="134"/>
      </rPr>
      <t>(</t>
    </r>
    <r>
      <rPr>
        <b/>
        <sz val="9"/>
        <color theme="1"/>
        <rFont val="宋体"/>
        <charset val="134"/>
      </rPr>
      <t>群</t>
    </r>
    <r>
      <rPr>
        <b/>
        <sz val="9"/>
        <color theme="1"/>
        <rFont val="宋体"/>
        <charset val="134"/>
      </rPr>
      <t>)</t>
    </r>
  </si>
  <si>
    <t>智能制造专业群</t>
  </si>
  <si>
    <t>执笔人（签名）</t>
  </si>
  <si>
    <t>审核人（签名）</t>
  </si>
  <si>
    <t>注：
1．“计划学时”=“周学时”×“课堂教学与课内实践周数（每学期按20周计算）”。如未排满一学期的课程，应在备注栏中注明实际上课周数。
2．课内教学活动原则上按16-18学时计1学分。校内集中实践、军事训练每周按24学时计1学分。顶岗实习每周按40学时计1学分。
3．模块比例按学分进行统计，各类课程占总学时比例按学时进行统计。
4．课程类型分为纯理论课程（A类）、理论+实践课程（B类）、纯实践课程（C类）。
5.《形势与政策》第1～5学期进行，共计40学时，每学期8学时，累计到最后一学期计1学分。顶岗实习24学分，其中12学分采用勤工助学方式顶岗实习，分散在第1-5学期，勤工助学1学分40小时折算成课堂教学24学时
6.《军事理论》在军训期间集中安排。
7.综合实践课程中的专业实习实训部分课程按专业群开设课程，部分课程分专业方向开设课程。
8.凡是有认证要求的课程必须在备注栏中注明具体认证项目及等级。
9.《生涯体验——生涯规划》、《生涯体验——创业教育》与《生涯体验——就业指导》由三创学院组织实施。
10.入学教育由学工处负责在军事期间实施，不计算学时和学分。
11.《劳动教育》课程由马克思主义学院和学工处组织实施，第1-2学期开展，每学期16学时，理论4学时，实践12学时。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</si>
</sst>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6.5"/>
      <color theme="1"/>
      <name val="宋体"/>
      <charset val="134"/>
    </font>
    <font>
      <sz val="9"/>
      <color rgb="FFFF0000"/>
      <name val="宋体"/>
      <charset val="134"/>
    </font>
    <font>
      <sz val="6.5"/>
      <color rgb="FF000000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.95"/>
      <color rgb="FF000000"/>
      <name val="FangSong_GB2312"/>
      <charset val="134"/>
    </font>
    <font>
      <b/>
      <sz val="9"/>
      <color rgb="FF000000"/>
      <name val="宋体"/>
      <charset val="134"/>
      <scheme val="minor"/>
    </font>
    <font>
      <sz val="6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20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28" fillId="13" borderId="2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0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7"/>
  <sheetViews>
    <sheetView tabSelected="1" workbookViewId="0">
      <pane xSplit="3" ySplit="6" topLeftCell="D100" activePane="bottomRight" state="frozen"/>
      <selection/>
      <selection pane="topRight"/>
      <selection pane="bottomLeft"/>
      <selection pane="bottomRight" activeCell="D106" sqref="D106"/>
    </sheetView>
  </sheetViews>
  <sheetFormatPr defaultColWidth="8.87610619469027" defaultRowHeight="13.5"/>
  <cols>
    <col min="1" max="1" width="13.1238938053097" customWidth="1"/>
    <col min="2" max="2" width="8" customWidth="1"/>
    <col min="3" max="3" width="10.5044247787611" customWidth="1"/>
    <col min="4" max="4" width="26.5044247787611" customWidth="1"/>
    <col min="5" max="7" width="5.75221238938053" customWidth="1"/>
    <col min="8" max="9" width="5.75221238938053" style="1" customWidth="1"/>
    <col min="10" max="15" width="5.75221238938053" customWidth="1"/>
    <col min="16" max="16" width="12.6283185840708" customWidth="1"/>
  </cols>
  <sheetData>
    <row r="1" spans="1:1">
      <c r="A1" t="s">
        <v>0</v>
      </c>
    </row>
    <row r="2" ht="27" customHeight="1" spans="1:16">
      <c r="A2" s="2" t="s">
        <v>1</v>
      </c>
      <c r="B2" s="3"/>
      <c r="C2" s="3"/>
      <c r="D2" s="3"/>
      <c r="E2" s="3"/>
      <c r="F2" s="3"/>
      <c r="G2" s="3"/>
      <c r="H2" s="4"/>
      <c r="I2" s="4"/>
      <c r="J2" s="3"/>
      <c r="K2" s="3"/>
      <c r="L2" s="3"/>
      <c r="M2" s="3"/>
      <c r="N2" s="3"/>
      <c r="O2" s="3"/>
      <c r="P2" s="3"/>
    </row>
    <row r="3" ht="15.95" customHeight="1" spans="1:16">
      <c r="A3" s="5" t="s">
        <v>2</v>
      </c>
      <c r="B3" s="6" t="s">
        <v>3</v>
      </c>
      <c r="C3" s="7"/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39"/>
      <c r="J3" s="7" t="s">
        <v>9</v>
      </c>
      <c r="K3" s="7"/>
      <c r="L3" s="7"/>
      <c r="M3" s="7"/>
      <c r="N3" s="7"/>
      <c r="O3" s="7"/>
      <c r="P3" s="7" t="s">
        <v>10</v>
      </c>
    </row>
    <row r="4" ht="15.95" customHeight="1" spans="1:16">
      <c r="A4" s="9"/>
      <c r="B4" s="6"/>
      <c r="C4" s="7"/>
      <c r="D4" s="7"/>
      <c r="E4" s="7"/>
      <c r="F4" s="7"/>
      <c r="G4" s="7"/>
      <c r="H4" s="10" t="s">
        <v>11</v>
      </c>
      <c r="I4" s="11"/>
      <c r="J4" s="7"/>
      <c r="K4" s="7"/>
      <c r="L4" s="7"/>
      <c r="M4" s="7"/>
      <c r="N4" s="7"/>
      <c r="O4" s="7"/>
      <c r="P4" s="7"/>
    </row>
    <row r="5" ht="15.95" customHeight="1" spans="1:16">
      <c r="A5" s="9"/>
      <c r="B5" s="6"/>
      <c r="C5" s="7"/>
      <c r="D5" s="7"/>
      <c r="E5" s="7"/>
      <c r="F5" s="7"/>
      <c r="G5" s="7"/>
      <c r="H5" s="11" t="s">
        <v>12</v>
      </c>
      <c r="I5" s="40" t="s">
        <v>13</v>
      </c>
      <c r="J5" s="21" t="s">
        <v>14</v>
      </c>
      <c r="K5" s="21"/>
      <c r="L5" s="7" t="s">
        <v>15</v>
      </c>
      <c r="M5" s="7"/>
      <c r="N5" s="7" t="s">
        <v>16</v>
      </c>
      <c r="O5" s="7"/>
      <c r="P5" s="7"/>
    </row>
    <row r="6" ht="15.95" customHeight="1" spans="1:16">
      <c r="A6" s="12"/>
      <c r="B6" s="6"/>
      <c r="C6" s="7"/>
      <c r="D6" s="7"/>
      <c r="E6" s="7"/>
      <c r="F6" s="7"/>
      <c r="G6" s="7"/>
      <c r="H6" s="11"/>
      <c r="I6" s="11"/>
      <c r="J6" s="21">
        <v>1</v>
      </c>
      <c r="K6" s="21">
        <v>2</v>
      </c>
      <c r="L6" s="21">
        <v>3</v>
      </c>
      <c r="M6" s="21">
        <v>4</v>
      </c>
      <c r="N6" s="7">
        <v>5</v>
      </c>
      <c r="O6" s="7">
        <v>6</v>
      </c>
      <c r="P6" s="7"/>
    </row>
    <row r="7" ht="22.35" customHeight="1" spans="1:16">
      <c r="A7" s="6" t="s">
        <v>17</v>
      </c>
      <c r="B7" s="13" t="s">
        <v>18</v>
      </c>
      <c r="C7" s="13"/>
      <c r="D7" s="14" t="s">
        <v>19</v>
      </c>
      <c r="E7" s="14">
        <v>3</v>
      </c>
      <c r="F7" s="14" t="s">
        <v>20</v>
      </c>
      <c r="G7" s="15">
        <v>48</v>
      </c>
      <c r="H7" s="16">
        <v>24</v>
      </c>
      <c r="I7" s="16">
        <v>24</v>
      </c>
      <c r="J7" s="14"/>
      <c r="K7" s="14"/>
      <c r="L7" s="14">
        <v>3</v>
      </c>
      <c r="M7" s="14"/>
      <c r="N7" s="14"/>
      <c r="O7" s="14"/>
      <c r="P7" s="14"/>
    </row>
    <row r="8" ht="22.35" customHeight="1" spans="1:16">
      <c r="A8" s="6"/>
      <c r="B8" s="13" t="s">
        <v>21</v>
      </c>
      <c r="C8" s="13"/>
      <c r="D8" s="14" t="s">
        <v>22</v>
      </c>
      <c r="E8" s="14">
        <v>2</v>
      </c>
      <c r="F8" s="14" t="s">
        <v>20</v>
      </c>
      <c r="G8" s="15">
        <v>64</v>
      </c>
      <c r="H8" s="16">
        <v>32</v>
      </c>
      <c r="I8" s="16">
        <v>32</v>
      </c>
      <c r="J8" s="14"/>
      <c r="K8" s="41"/>
      <c r="L8" s="41"/>
      <c r="M8" s="14">
        <v>2</v>
      </c>
      <c r="N8" s="14"/>
      <c r="O8" s="14"/>
      <c r="P8" s="14"/>
    </row>
    <row r="9" ht="15.95" customHeight="1" spans="1:16">
      <c r="A9" s="6"/>
      <c r="B9" s="13"/>
      <c r="C9" s="13"/>
      <c r="D9" s="14" t="s">
        <v>23</v>
      </c>
      <c r="E9" s="14">
        <v>3</v>
      </c>
      <c r="F9" s="14" t="s">
        <v>20</v>
      </c>
      <c r="G9" s="15"/>
      <c r="H9" s="16"/>
      <c r="I9" s="16"/>
      <c r="J9" s="42"/>
      <c r="K9" s="43"/>
      <c r="L9" s="35"/>
      <c r="M9" s="14">
        <v>3</v>
      </c>
      <c r="N9" s="14"/>
      <c r="O9" s="14"/>
      <c r="P9" s="14"/>
    </row>
    <row r="10" ht="15.95" customHeight="1" spans="1:16">
      <c r="A10" s="6"/>
      <c r="B10" s="13" t="s">
        <v>24</v>
      </c>
      <c r="C10" s="13"/>
      <c r="D10" s="14" t="s">
        <v>25</v>
      </c>
      <c r="E10" s="14">
        <v>2</v>
      </c>
      <c r="F10" s="14" t="s">
        <v>20</v>
      </c>
      <c r="G10" s="15">
        <v>32</v>
      </c>
      <c r="H10" s="16">
        <v>4</v>
      </c>
      <c r="I10" s="16">
        <v>28</v>
      </c>
      <c r="J10" s="14">
        <v>2</v>
      </c>
      <c r="K10" s="14"/>
      <c r="L10" s="14"/>
      <c r="M10" s="14"/>
      <c r="N10" s="14"/>
      <c r="O10" s="14"/>
      <c r="P10" s="14"/>
    </row>
    <row r="11" ht="15.95" customHeight="1" spans="1:16">
      <c r="A11" s="6"/>
      <c r="B11" s="13" t="s">
        <v>26</v>
      </c>
      <c r="C11" s="13"/>
      <c r="D11" s="14" t="s">
        <v>27</v>
      </c>
      <c r="E11" s="14">
        <v>2</v>
      </c>
      <c r="F11" s="14" t="s">
        <v>20</v>
      </c>
      <c r="G11" s="15">
        <v>32</v>
      </c>
      <c r="H11" s="16">
        <v>4</v>
      </c>
      <c r="I11" s="16">
        <v>28</v>
      </c>
      <c r="J11" s="14"/>
      <c r="K11" s="14">
        <v>2</v>
      </c>
      <c r="L11" s="14"/>
      <c r="M11" s="14"/>
      <c r="N11" s="14"/>
      <c r="O11" s="14"/>
      <c r="P11" s="14"/>
    </row>
    <row r="12" ht="24" customHeight="1" spans="1:16">
      <c r="A12" s="6"/>
      <c r="B12" s="13" t="s">
        <v>28</v>
      </c>
      <c r="C12" s="13"/>
      <c r="D12" s="14" t="s">
        <v>29</v>
      </c>
      <c r="E12" s="14">
        <v>2</v>
      </c>
      <c r="F12" s="14" t="s">
        <v>20</v>
      </c>
      <c r="G12" s="15">
        <v>32</v>
      </c>
      <c r="H12" s="16">
        <v>4</v>
      </c>
      <c r="I12" s="16">
        <v>28</v>
      </c>
      <c r="J12" s="14"/>
      <c r="K12" s="14"/>
      <c r="L12" s="14">
        <v>2</v>
      </c>
      <c r="M12" s="14"/>
      <c r="N12" s="14"/>
      <c r="O12" s="14"/>
      <c r="P12" s="44" t="s">
        <v>30</v>
      </c>
    </row>
    <row r="13" ht="17.65" customHeight="1" spans="1:16">
      <c r="A13" s="6"/>
      <c r="B13" s="13" t="s">
        <v>31</v>
      </c>
      <c r="C13" s="13"/>
      <c r="D13" s="14" t="s">
        <v>32</v>
      </c>
      <c r="E13" s="14">
        <v>4</v>
      </c>
      <c r="F13" s="14" t="s">
        <v>20</v>
      </c>
      <c r="G13" s="15">
        <v>64</v>
      </c>
      <c r="H13" s="16">
        <v>32</v>
      </c>
      <c r="I13" s="16">
        <v>32</v>
      </c>
      <c r="J13" s="14"/>
      <c r="K13" s="14">
        <v>4</v>
      </c>
      <c r="L13" s="14"/>
      <c r="M13" s="14"/>
      <c r="N13" s="14"/>
      <c r="O13" s="14"/>
      <c r="P13" s="44" t="s">
        <v>33</v>
      </c>
    </row>
    <row r="14" ht="17.65" customHeight="1" spans="1:16">
      <c r="A14" s="6"/>
      <c r="B14" s="13" t="s">
        <v>34</v>
      </c>
      <c r="C14" s="13"/>
      <c r="D14" s="14" t="s">
        <v>35</v>
      </c>
      <c r="E14" s="14">
        <v>4</v>
      </c>
      <c r="F14" s="14" t="s">
        <v>20</v>
      </c>
      <c r="G14" s="15">
        <v>64</v>
      </c>
      <c r="H14" s="16">
        <v>32</v>
      </c>
      <c r="I14" s="16">
        <v>32</v>
      </c>
      <c r="J14" s="14" t="s">
        <v>36</v>
      </c>
      <c r="K14" s="14"/>
      <c r="L14" s="14"/>
      <c r="M14" s="14"/>
      <c r="N14" s="14"/>
      <c r="O14" s="14"/>
      <c r="P14" s="44" t="s">
        <v>37</v>
      </c>
    </row>
    <row r="15" ht="17.65" customHeight="1" spans="1:16">
      <c r="A15" s="6"/>
      <c r="B15" s="13" t="s">
        <v>38</v>
      </c>
      <c r="C15" s="13"/>
      <c r="D15" s="14" t="s">
        <v>39</v>
      </c>
      <c r="E15" s="14">
        <v>2</v>
      </c>
      <c r="F15" s="14" t="s">
        <v>20</v>
      </c>
      <c r="G15" s="15">
        <v>32</v>
      </c>
      <c r="H15" s="16">
        <v>16</v>
      </c>
      <c r="I15" s="16">
        <v>16</v>
      </c>
      <c r="J15" s="14">
        <v>2</v>
      </c>
      <c r="K15" s="14"/>
      <c r="L15" s="14"/>
      <c r="M15" s="14"/>
      <c r="N15" s="14"/>
      <c r="O15" s="14"/>
      <c r="P15" s="44" t="s">
        <v>37</v>
      </c>
    </row>
    <row r="16" ht="17.65" customHeight="1" spans="1:16">
      <c r="A16" s="6"/>
      <c r="B16" s="13" t="s">
        <v>40</v>
      </c>
      <c r="C16" s="13"/>
      <c r="D16" s="14" t="s">
        <v>41</v>
      </c>
      <c r="E16" s="14">
        <v>2</v>
      </c>
      <c r="F16" s="14" t="s">
        <v>20</v>
      </c>
      <c r="G16" s="15">
        <v>80</v>
      </c>
      <c r="H16" s="16">
        <v>32</v>
      </c>
      <c r="I16" s="16">
        <v>48</v>
      </c>
      <c r="J16" s="14" t="s">
        <v>42</v>
      </c>
      <c r="K16" s="14"/>
      <c r="L16" s="14"/>
      <c r="M16" s="14"/>
      <c r="N16" s="14"/>
      <c r="O16" s="14"/>
      <c r="P16" s="44" t="s">
        <v>43</v>
      </c>
    </row>
    <row r="17" ht="15.95" customHeight="1" spans="1:16">
      <c r="A17" s="6"/>
      <c r="B17" s="13" t="s">
        <v>44</v>
      </c>
      <c r="C17" s="13"/>
      <c r="D17" s="14" t="s">
        <v>45</v>
      </c>
      <c r="E17" s="14">
        <v>1</v>
      </c>
      <c r="F17" s="14" t="s">
        <v>20</v>
      </c>
      <c r="G17" s="15">
        <v>40</v>
      </c>
      <c r="H17" s="16">
        <v>20</v>
      </c>
      <c r="I17" s="16">
        <v>20</v>
      </c>
      <c r="J17" s="14" t="s">
        <v>46</v>
      </c>
      <c r="K17" s="14" t="s">
        <v>46</v>
      </c>
      <c r="L17" s="14" t="s">
        <v>46</v>
      </c>
      <c r="M17" s="14" t="s">
        <v>46</v>
      </c>
      <c r="N17" s="14" t="s">
        <v>46</v>
      </c>
      <c r="O17" s="14"/>
      <c r="P17" s="44" t="s">
        <v>47</v>
      </c>
    </row>
    <row r="18" ht="15.95" customHeight="1" spans="1:16">
      <c r="A18" s="6"/>
      <c r="B18" s="13" t="s">
        <v>48</v>
      </c>
      <c r="C18" s="13"/>
      <c r="D18" s="14" t="s">
        <v>49</v>
      </c>
      <c r="E18" s="14">
        <v>4</v>
      </c>
      <c r="F18" s="14" t="s">
        <v>50</v>
      </c>
      <c r="G18" s="15">
        <v>64</v>
      </c>
      <c r="H18" s="16">
        <v>64</v>
      </c>
      <c r="I18" s="16">
        <v>0</v>
      </c>
      <c r="J18" s="14">
        <v>4</v>
      </c>
      <c r="K18" s="14"/>
      <c r="L18" s="14"/>
      <c r="M18" s="14"/>
      <c r="N18" s="14"/>
      <c r="O18" s="14"/>
      <c r="P18" s="44" t="s">
        <v>51</v>
      </c>
    </row>
    <row r="19" ht="15.95" customHeight="1" spans="1:16">
      <c r="A19" s="6"/>
      <c r="B19" s="13" t="s">
        <v>52</v>
      </c>
      <c r="C19" s="13"/>
      <c r="D19" s="14" t="s">
        <v>53</v>
      </c>
      <c r="E19" s="14">
        <v>1</v>
      </c>
      <c r="F19" s="14" t="s">
        <v>20</v>
      </c>
      <c r="G19" s="15">
        <v>16</v>
      </c>
      <c r="H19" s="16">
        <v>10</v>
      </c>
      <c r="I19" s="16">
        <v>6</v>
      </c>
      <c r="J19" s="14"/>
      <c r="K19" s="14" t="s">
        <v>46</v>
      </c>
      <c r="L19" s="14"/>
      <c r="M19" s="14"/>
      <c r="N19" s="14"/>
      <c r="O19" s="14"/>
      <c r="P19" s="14"/>
    </row>
    <row r="20" ht="15.95" customHeight="1" spans="1:16">
      <c r="A20" s="6"/>
      <c r="B20" s="13" t="s">
        <v>54</v>
      </c>
      <c r="C20" s="13"/>
      <c r="D20" s="14" t="s">
        <v>55</v>
      </c>
      <c r="E20" s="14">
        <v>2</v>
      </c>
      <c r="F20" s="14" t="s">
        <v>20</v>
      </c>
      <c r="G20" s="15">
        <v>32</v>
      </c>
      <c r="H20" s="16">
        <v>16</v>
      </c>
      <c r="I20" s="16">
        <v>16</v>
      </c>
      <c r="J20" s="14"/>
      <c r="K20" s="14"/>
      <c r="L20" s="14" t="s">
        <v>46</v>
      </c>
      <c r="M20" s="14"/>
      <c r="N20" s="14"/>
      <c r="O20" s="14"/>
      <c r="P20" s="14"/>
    </row>
    <row r="21" ht="15.95" customHeight="1" spans="1:16">
      <c r="A21" s="6"/>
      <c r="B21" s="13" t="s">
        <v>56</v>
      </c>
      <c r="C21" s="13"/>
      <c r="D21" s="14" t="s">
        <v>57</v>
      </c>
      <c r="E21" s="14">
        <v>1</v>
      </c>
      <c r="F21" s="14" t="s">
        <v>20</v>
      </c>
      <c r="G21" s="15">
        <v>16</v>
      </c>
      <c r="H21" s="16">
        <v>8</v>
      </c>
      <c r="I21" s="16">
        <v>8</v>
      </c>
      <c r="J21" s="14"/>
      <c r="K21" s="14"/>
      <c r="L21" s="14"/>
      <c r="M21" s="14"/>
      <c r="N21" s="14" t="s">
        <v>46</v>
      </c>
      <c r="O21" s="14"/>
      <c r="P21" s="14"/>
    </row>
    <row r="22" ht="15.95" customHeight="1" spans="1:16">
      <c r="A22" s="6"/>
      <c r="B22" s="13" t="s">
        <v>58</v>
      </c>
      <c r="C22" s="13"/>
      <c r="D22" s="14" t="s">
        <v>59</v>
      </c>
      <c r="E22" s="14">
        <v>2</v>
      </c>
      <c r="F22" s="14" t="s">
        <v>50</v>
      </c>
      <c r="G22" s="15">
        <v>32</v>
      </c>
      <c r="H22" s="16">
        <v>32</v>
      </c>
      <c r="I22" s="16">
        <v>0</v>
      </c>
      <c r="J22" s="14"/>
      <c r="K22" s="14"/>
      <c r="L22" s="14"/>
      <c r="M22" s="14"/>
      <c r="N22" s="14"/>
      <c r="O22" s="14"/>
      <c r="P22" s="45" t="s">
        <v>60</v>
      </c>
    </row>
    <row r="23" ht="15.95" customHeight="1" spans="1:16">
      <c r="A23" s="6"/>
      <c r="B23" s="13" t="s">
        <v>61</v>
      </c>
      <c r="C23" s="13"/>
      <c r="D23" s="14" t="s">
        <v>62</v>
      </c>
      <c r="E23" s="14">
        <v>2</v>
      </c>
      <c r="F23" s="14" t="s">
        <v>20</v>
      </c>
      <c r="G23" s="15">
        <v>32</v>
      </c>
      <c r="H23" s="16">
        <v>16</v>
      </c>
      <c r="I23" s="16">
        <v>16</v>
      </c>
      <c r="J23" s="14"/>
      <c r="K23" s="14"/>
      <c r="L23" s="14"/>
      <c r="M23" s="14">
        <v>2</v>
      </c>
      <c r="N23" s="14"/>
      <c r="O23" s="14"/>
      <c r="P23" s="46"/>
    </row>
    <row r="24" ht="15.95" customHeight="1" spans="1:16">
      <c r="A24" s="6"/>
      <c r="B24" s="17" t="s">
        <v>63</v>
      </c>
      <c r="C24" s="18"/>
      <c r="D24" s="18" t="s">
        <v>64</v>
      </c>
      <c r="E24" s="18">
        <v>1</v>
      </c>
      <c r="F24" s="18" t="s">
        <v>20</v>
      </c>
      <c r="G24" s="18">
        <v>16</v>
      </c>
      <c r="H24" s="18">
        <v>4</v>
      </c>
      <c r="I24" s="18">
        <v>12</v>
      </c>
      <c r="J24" s="18" t="s">
        <v>46</v>
      </c>
      <c r="K24" s="18" t="s">
        <v>46</v>
      </c>
      <c r="L24" s="47"/>
      <c r="M24" s="47"/>
      <c r="N24" s="47"/>
      <c r="O24" s="47"/>
      <c r="P24" s="48" t="s">
        <v>65</v>
      </c>
    </row>
    <row r="25" ht="24" customHeight="1" spans="1:16">
      <c r="A25" s="6"/>
      <c r="B25" s="19" t="s">
        <v>66</v>
      </c>
      <c r="C25" s="13"/>
      <c r="D25" s="14" t="s">
        <v>67</v>
      </c>
      <c r="E25" s="14"/>
      <c r="F25" s="14"/>
      <c r="G25" s="15"/>
      <c r="H25" s="16"/>
      <c r="I25" s="16"/>
      <c r="J25" s="14" t="s">
        <v>46</v>
      </c>
      <c r="K25" s="14"/>
      <c r="L25" s="14"/>
      <c r="M25" s="14"/>
      <c r="N25" s="14"/>
      <c r="O25" s="14"/>
      <c r="P25" s="48" t="s">
        <v>68</v>
      </c>
    </row>
    <row r="26" ht="21.95" customHeight="1" spans="1:16">
      <c r="A26" s="6"/>
      <c r="B26" s="20" t="s">
        <v>69</v>
      </c>
      <c r="C26" s="20"/>
      <c r="D26" s="21"/>
      <c r="E26" s="21">
        <f>SUM(E7:E24)-2</f>
        <v>38</v>
      </c>
      <c r="F26" s="21"/>
      <c r="G26" s="22">
        <f>SUM(G7:G24)</f>
        <v>696</v>
      </c>
      <c r="H26" s="23">
        <f>SUM(H7:H24)</f>
        <v>350</v>
      </c>
      <c r="I26" s="23">
        <f>SUM(I7:I24)</f>
        <v>346</v>
      </c>
      <c r="J26" s="21">
        <v>10</v>
      </c>
      <c r="K26" s="21">
        <v>6</v>
      </c>
      <c r="L26" s="21">
        <v>5</v>
      </c>
      <c r="M26" s="21">
        <v>7</v>
      </c>
      <c r="N26" s="21"/>
      <c r="O26" s="21"/>
      <c r="P26" s="21"/>
    </row>
    <row r="27" ht="15.95" customHeight="1" spans="1:16">
      <c r="A27" s="24" t="s">
        <v>70</v>
      </c>
      <c r="B27" s="25" t="s">
        <v>71</v>
      </c>
      <c r="C27" s="26"/>
      <c r="D27" s="21" t="s">
        <v>72</v>
      </c>
      <c r="E27" s="14">
        <v>2</v>
      </c>
      <c r="F27" s="14" t="s">
        <v>50</v>
      </c>
      <c r="G27" s="14">
        <v>32</v>
      </c>
      <c r="H27" s="16">
        <v>2</v>
      </c>
      <c r="I27" s="16">
        <v>0</v>
      </c>
      <c r="J27" s="21"/>
      <c r="K27" s="21"/>
      <c r="M27" s="21"/>
      <c r="N27" s="21"/>
      <c r="O27" s="21"/>
      <c r="P27" s="45" t="s">
        <v>60</v>
      </c>
    </row>
    <row r="28" ht="15.95" customHeight="1" spans="1:16">
      <c r="A28" s="27"/>
      <c r="B28" s="28" t="s">
        <v>73</v>
      </c>
      <c r="C28" s="29"/>
      <c r="D28" s="21" t="s">
        <v>74</v>
      </c>
      <c r="E28" s="14">
        <v>2</v>
      </c>
      <c r="F28" s="14" t="s">
        <v>50</v>
      </c>
      <c r="G28" s="14">
        <v>32</v>
      </c>
      <c r="H28" s="16">
        <v>2</v>
      </c>
      <c r="I28" s="16">
        <v>0</v>
      </c>
      <c r="J28" s="21"/>
      <c r="K28" s="21"/>
      <c r="L28" s="21">
        <v>2</v>
      </c>
      <c r="M28" s="21"/>
      <c r="N28" s="21"/>
      <c r="O28" s="21"/>
      <c r="P28" s="46"/>
    </row>
    <row r="29" ht="15.95" customHeight="1" spans="1:16">
      <c r="A29" s="27"/>
      <c r="B29" s="30"/>
      <c r="C29" s="31"/>
      <c r="D29" s="21" t="s">
        <v>75</v>
      </c>
      <c r="E29" s="14">
        <v>4</v>
      </c>
      <c r="F29" s="14" t="s">
        <v>50</v>
      </c>
      <c r="G29" s="14">
        <v>64</v>
      </c>
      <c r="H29" s="16">
        <v>4</v>
      </c>
      <c r="I29" s="16">
        <v>0</v>
      </c>
      <c r="J29" s="21"/>
      <c r="K29" s="21">
        <v>2</v>
      </c>
      <c r="L29" s="21"/>
      <c r="M29" s="21">
        <v>2</v>
      </c>
      <c r="N29" s="21"/>
      <c r="O29" s="21"/>
      <c r="P29" s="44"/>
    </row>
    <row r="30" ht="22.35" customHeight="1" spans="1:16">
      <c r="A30" s="32"/>
      <c r="B30" s="21" t="s">
        <v>76</v>
      </c>
      <c r="C30" s="21"/>
      <c r="D30" s="21"/>
      <c r="E30" s="14">
        <v>6</v>
      </c>
      <c r="F30" s="14" t="s">
        <v>50</v>
      </c>
      <c r="G30" s="14">
        <v>96</v>
      </c>
      <c r="H30" s="16">
        <v>96</v>
      </c>
      <c r="I30" s="16">
        <v>0</v>
      </c>
      <c r="J30" s="21"/>
      <c r="K30" s="21"/>
      <c r="L30" s="21"/>
      <c r="M30" s="21"/>
      <c r="N30" s="21"/>
      <c r="O30" s="21"/>
      <c r="P30" s="14"/>
    </row>
    <row r="31" ht="15.95" customHeight="1" spans="1:16">
      <c r="A31" s="33" t="s">
        <v>77</v>
      </c>
      <c r="B31" s="34"/>
      <c r="C31" s="34"/>
      <c r="D31" s="7"/>
      <c r="E31" s="21">
        <f>E26+E30</f>
        <v>44</v>
      </c>
      <c r="F31" s="21"/>
      <c r="G31" s="21">
        <f>G26+G30</f>
        <v>792</v>
      </c>
      <c r="H31" s="21">
        <f>H26+H30</f>
        <v>446</v>
      </c>
      <c r="I31" s="21">
        <f>I26+I30</f>
        <v>346</v>
      </c>
      <c r="J31" s="21">
        <v>10</v>
      </c>
      <c r="K31" s="21">
        <v>8</v>
      </c>
      <c r="L31" s="21">
        <v>7</v>
      </c>
      <c r="M31" s="21">
        <v>9</v>
      </c>
      <c r="N31" s="14"/>
      <c r="O31" s="14"/>
      <c r="P31" s="14"/>
    </row>
    <row r="32" ht="15.95" customHeight="1" spans="1:16">
      <c r="A32" s="6" t="s">
        <v>78</v>
      </c>
      <c r="B32" s="35" t="s">
        <v>79</v>
      </c>
      <c r="C32" s="35"/>
      <c r="D32" s="35" t="s">
        <v>80</v>
      </c>
      <c r="E32" s="36">
        <v>8</v>
      </c>
      <c r="F32" s="36" t="s">
        <v>20</v>
      </c>
      <c r="G32" s="35">
        <f t="shared" ref="G32:G38" si="0">E32*16</f>
        <v>128</v>
      </c>
      <c r="H32" s="37">
        <v>64</v>
      </c>
      <c r="I32" s="37">
        <v>64</v>
      </c>
      <c r="J32" s="14">
        <v>6</v>
      </c>
      <c r="K32" s="14">
        <v>2</v>
      </c>
      <c r="L32" s="14"/>
      <c r="M32" s="14"/>
      <c r="N32" s="14"/>
      <c r="O32" s="14"/>
      <c r="P32" s="13"/>
    </row>
    <row r="33" ht="15.95" customHeight="1" spans="1:16">
      <c r="A33" s="6"/>
      <c r="B33" s="35" t="s">
        <v>81</v>
      </c>
      <c r="C33" s="35"/>
      <c r="D33" s="35" t="s">
        <v>82</v>
      </c>
      <c r="E33" s="36">
        <v>4</v>
      </c>
      <c r="F33" s="36" t="s">
        <v>20</v>
      </c>
      <c r="G33" s="35">
        <f t="shared" si="0"/>
        <v>64</v>
      </c>
      <c r="H33" s="37">
        <v>32</v>
      </c>
      <c r="I33" s="37">
        <v>32</v>
      </c>
      <c r="J33" s="14">
        <v>4</v>
      </c>
      <c r="K33" s="14"/>
      <c r="L33" s="14"/>
      <c r="M33" s="14"/>
      <c r="N33" s="14"/>
      <c r="O33" s="14"/>
      <c r="P33" s="14"/>
    </row>
    <row r="34" ht="15.95" customHeight="1" spans="1:16">
      <c r="A34" s="6"/>
      <c r="B34" s="36" t="s">
        <v>83</v>
      </c>
      <c r="C34" s="36"/>
      <c r="D34" s="35" t="s">
        <v>84</v>
      </c>
      <c r="E34" s="36">
        <v>3</v>
      </c>
      <c r="F34" s="36" t="s">
        <v>20</v>
      </c>
      <c r="G34" s="35">
        <f t="shared" si="0"/>
        <v>48</v>
      </c>
      <c r="H34" s="37">
        <v>24</v>
      </c>
      <c r="I34" s="37">
        <v>24</v>
      </c>
      <c r="J34" s="14"/>
      <c r="K34" s="14">
        <v>3</v>
      </c>
      <c r="L34" s="14"/>
      <c r="M34" s="14"/>
      <c r="N34" s="14"/>
      <c r="O34" s="14"/>
      <c r="P34" s="14"/>
    </row>
    <row r="35" ht="15.95" customHeight="1" spans="1:16">
      <c r="A35" s="6"/>
      <c r="B35" s="36" t="s">
        <v>85</v>
      </c>
      <c r="C35" s="36"/>
      <c r="D35" s="35" t="s">
        <v>86</v>
      </c>
      <c r="E35" s="36">
        <v>4</v>
      </c>
      <c r="F35" s="36" t="s">
        <v>20</v>
      </c>
      <c r="G35" s="35">
        <f t="shared" si="0"/>
        <v>64</v>
      </c>
      <c r="H35" s="37">
        <v>32</v>
      </c>
      <c r="I35" s="37">
        <v>32</v>
      </c>
      <c r="J35" s="14"/>
      <c r="K35" s="14">
        <v>4</v>
      </c>
      <c r="L35" s="14"/>
      <c r="M35" s="14"/>
      <c r="N35" s="14"/>
      <c r="O35" s="14"/>
      <c r="P35" s="14"/>
    </row>
    <row r="36" ht="15.95" customHeight="1" spans="1:16">
      <c r="A36" s="6"/>
      <c r="B36" s="6" t="s">
        <v>87</v>
      </c>
      <c r="C36" s="6"/>
      <c r="D36" s="6"/>
      <c r="E36" s="6">
        <f>SUM(E32:E35)</f>
        <v>19</v>
      </c>
      <c r="F36" s="6"/>
      <c r="G36" s="6">
        <f t="shared" ref="G36:M36" si="1">SUM(G32:G35)</f>
        <v>304</v>
      </c>
      <c r="H36" s="6">
        <f t="shared" si="1"/>
        <v>152</v>
      </c>
      <c r="I36" s="6">
        <f t="shared" si="1"/>
        <v>152</v>
      </c>
      <c r="J36" s="6">
        <f t="shared" si="1"/>
        <v>10</v>
      </c>
      <c r="K36" s="6">
        <f t="shared" si="1"/>
        <v>9</v>
      </c>
      <c r="L36" s="6">
        <f t="shared" si="1"/>
        <v>0</v>
      </c>
      <c r="M36" s="6">
        <f t="shared" si="1"/>
        <v>0</v>
      </c>
      <c r="N36" s="21"/>
      <c r="O36" s="21"/>
      <c r="P36" s="14"/>
    </row>
    <row r="37" ht="15.95" customHeight="1" spans="1:16">
      <c r="A37" s="24" t="s">
        <v>88</v>
      </c>
      <c r="B37" s="24" t="s">
        <v>89</v>
      </c>
      <c r="C37" s="36" t="s">
        <v>90</v>
      </c>
      <c r="D37" s="35" t="s">
        <v>91</v>
      </c>
      <c r="E37" s="36">
        <v>4</v>
      </c>
      <c r="F37" s="36" t="s">
        <v>20</v>
      </c>
      <c r="G37" s="35">
        <f t="shared" si="0"/>
        <v>64</v>
      </c>
      <c r="H37" s="36">
        <v>32</v>
      </c>
      <c r="I37" s="36">
        <v>32</v>
      </c>
      <c r="J37" s="36"/>
      <c r="K37" s="36">
        <v>4</v>
      </c>
      <c r="L37" s="36"/>
      <c r="M37" s="14"/>
      <c r="N37" s="14"/>
      <c r="O37" s="14"/>
      <c r="P37" s="13"/>
    </row>
    <row r="38" ht="15.95" customHeight="1" spans="1:16">
      <c r="A38" s="27"/>
      <c r="B38" s="27"/>
      <c r="C38" s="36" t="s">
        <v>92</v>
      </c>
      <c r="D38" s="35" t="s">
        <v>93</v>
      </c>
      <c r="E38" s="36">
        <v>3</v>
      </c>
      <c r="F38" s="36" t="s">
        <v>20</v>
      </c>
      <c r="G38" s="35">
        <f t="shared" si="0"/>
        <v>48</v>
      </c>
      <c r="H38" s="36">
        <v>24</v>
      </c>
      <c r="I38" s="36">
        <v>24</v>
      </c>
      <c r="J38" s="36">
        <v>3</v>
      </c>
      <c r="K38" s="36"/>
      <c r="L38" s="36"/>
      <c r="M38" s="14"/>
      <c r="N38" s="14"/>
      <c r="O38" s="14"/>
      <c r="P38" s="14"/>
    </row>
    <row r="39" ht="15.95" customHeight="1" spans="1:16">
      <c r="A39" s="27"/>
      <c r="B39" s="27"/>
      <c r="C39" s="36" t="s">
        <v>94</v>
      </c>
      <c r="D39" s="35" t="s">
        <v>95</v>
      </c>
      <c r="E39" s="36">
        <v>3</v>
      </c>
      <c r="F39" s="36" t="s">
        <v>20</v>
      </c>
      <c r="G39" s="35">
        <f t="shared" ref="G39:G43" si="2">E39*16</f>
        <v>48</v>
      </c>
      <c r="H39" s="36">
        <v>24</v>
      </c>
      <c r="I39" s="36">
        <v>24</v>
      </c>
      <c r="J39" s="36"/>
      <c r="K39" s="36">
        <v>3</v>
      </c>
      <c r="L39" s="36"/>
      <c r="M39" s="14"/>
      <c r="N39" s="14"/>
      <c r="O39" s="14"/>
      <c r="P39" s="14"/>
    </row>
    <row r="40" ht="15.95" customHeight="1" spans="1:16">
      <c r="A40" s="27"/>
      <c r="B40" s="6" t="s">
        <v>96</v>
      </c>
      <c r="C40" s="6"/>
      <c r="D40" s="6"/>
      <c r="E40" s="6">
        <f>E37+E38+E39</f>
        <v>10</v>
      </c>
      <c r="F40" s="6"/>
      <c r="G40" s="6">
        <f t="shared" ref="G40:M40" si="3">G37+G38+G39</f>
        <v>160</v>
      </c>
      <c r="H40" s="6">
        <f t="shared" si="3"/>
        <v>80</v>
      </c>
      <c r="I40" s="6">
        <f t="shared" si="3"/>
        <v>80</v>
      </c>
      <c r="J40" s="6">
        <f t="shared" si="3"/>
        <v>3</v>
      </c>
      <c r="K40" s="6">
        <f t="shared" si="3"/>
        <v>7</v>
      </c>
      <c r="L40" s="6">
        <f t="shared" si="3"/>
        <v>0</v>
      </c>
      <c r="M40" s="6">
        <f t="shared" si="3"/>
        <v>0</v>
      </c>
      <c r="N40" s="21"/>
      <c r="O40" s="21"/>
      <c r="P40" s="14"/>
    </row>
    <row r="41" ht="15.95" customHeight="1" spans="1:16">
      <c r="A41" s="27"/>
      <c r="B41" s="24" t="s">
        <v>97</v>
      </c>
      <c r="C41" s="36" t="s">
        <v>94</v>
      </c>
      <c r="D41" s="36" t="s">
        <v>95</v>
      </c>
      <c r="E41" s="36">
        <v>3</v>
      </c>
      <c r="F41" s="36" t="s">
        <v>20</v>
      </c>
      <c r="G41" s="35">
        <f t="shared" si="2"/>
        <v>48</v>
      </c>
      <c r="H41" s="36">
        <v>24</v>
      </c>
      <c r="I41" s="36">
        <v>24</v>
      </c>
      <c r="J41" s="36"/>
      <c r="K41" s="36">
        <v>3</v>
      </c>
      <c r="L41" s="21"/>
      <c r="M41" s="21"/>
      <c r="N41" s="21"/>
      <c r="O41" s="7"/>
      <c r="P41" s="13"/>
    </row>
    <row r="42" ht="15.95" customHeight="1" spans="1:16">
      <c r="A42" s="27"/>
      <c r="B42" s="27"/>
      <c r="C42" s="36" t="s">
        <v>92</v>
      </c>
      <c r="D42" s="36" t="s">
        <v>93</v>
      </c>
      <c r="E42" s="36">
        <v>3</v>
      </c>
      <c r="F42" s="36" t="s">
        <v>20</v>
      </c>
      <c r="G42" s="35">
        <f t="shared" si="2"/>
        <v>48</v>
      </c>
      <c r="H42" s="36">
        <v>24</v>
      </c>
      <c r="I42" s="36">
        <v>24</v>
      </c>
      <c r="J42" s="36">
        <v>3</v>
      </c>
      <c r="K42" s="36"/>
      <c r="L42" s="21"/>
      <c r="M42" s="21"/>
      <c r="N42" s="21"/>
      <c r="O42" s="21"/>
      <c r="P42" s="14"/>
    </row>
    <row r="43" ht="15.95" customHeight="1" spans="1:16">
      <c r="A43" s="27"/>
      <c r="B43" s="27"/>
      <c r="C43" s="36"/>
      <c r="D43" s="36" t="s">
        <v>98</v>
      </c>
      <c r="E43" s="36">
        <v>4</v>
      </c>
      <c r="F43" s="36" t="s">
        <v>20</v>
      </c>
      <c r="G43" s="35">
        <f t="shared" si="2"/>
        <v>64</v>
      </c>
      <c r="H43" s="36">
        <v>16</v>
      </c>
      <c r="I43" s="36">
        <v>48</v>
      </c>
      <c r="J43" s="36"/>
      <c r="K43" s="36">
        <v>4</v>
      </c>
      <c r="L43" s="21"/>
      <c r="M43" s="21"/>
      <c r="N43" s="21"/>
      <c r="O43" s="21"/>
      <c r="P43" s="14"/>
    </row>
    <row r="44" ht="22.35" customHeight="1" spans="1:16">
      <c r="A44" s="27"/>
      <c r="B44" s="6" t="s">
        <v>99</v>
      </c>
      <c r="C44" s="6"/>
      <c r="D44" s="6"/>
      <c r="E44" s="6">
        <f>E41+E42+E43</f>
        <v>10</v>
      </c>
      <c r="F44" s="6"/>
      <c r="G44" s="6">
        <f t="shared" ref="G44:M44" si="4">G41+G42+G43</f>
        <v>160</v>
      </c>
      <c r="H44" s="6">
        <f t="shared" si="4"/>
        <v>64</v>
      </c>
      <c r="I44" s="6">
        <f t="shared" si="4"/>
        <v>96</v>
      </c>
      <c r="J44" s="6">
        <f t="shared" si="4"/>
        <v>3</v>
      </c>
      <c r="K44" s="6">
        <f t="shared" si="4"/>
        <v>7</v>
      </c>
      <c r="L44" s="6">
        <f t="shared" si="4"/>
        <v>0</v>
      </c>
      <c r="M44" s="6">
        <f t="shared" si="4"/>
        <v>0</v>
      </c>
      <c r="N44" s="21"/>
      <c r="O44" s="21"/>
      <c r="P44" s="14"/>
    </row>
    <row r="45" ht="15.95" customHeight="1" spans="1:16">
      <c r="A45" s="27"/>
      <c r="B45" s="6" t="s">
        <v>100</v>
      </c>
      <c r="C45" s="36" t="s">
        <v>94</v>
      </c>
      <c r="D45" s="36" t="s">
        <v>95</v>
      </c>
      <c r="E45" s="36">
        <v>3</v>
      </c>
      <c r="F45" s="36" t="s">
        <v>20</v>
      </c>
      <c r="G45" s="35">
        <f t="shared" ref="G45:G47" si="5">E45*16</f>
        <v>48</v>
      </c>
      <c r="H45" s="36">
        <v>24</v>
      </c>
      <c r="I45" s="36">
        <v>24</v>
      </c>
      <c r="J45" s="36"/>
      <c r="K45" s="36">
        <v>3</v>
      </c>
      <c r="L45" s="21"/>
      <c r="M45" s="21"/>
      <c r="N45" s="21"/>
      <c r="O45" s="21"/>
      <c r="P45" s="13"/>
    </row>
    <row r="46" ht="15.95" customHeight="1" spans="1:16">
      <c r="A46" s="27"/>
      <c r="B46" s="6"/>
      <c r="C46" s="36"/>
      <c r="D46" s="36" t="s">
        <v>101</v>
      </c>
      <c r="E46" s="36">
        <v>3</v>
      </c>
      <c r="F46" s="36" t="s">
        <v>20</v>
      </c>
      <c r="G46" s="35">
        <f t="shared" si="5"/>
        <v>48</v>
      </c>
      <c r="H46" s="36">
        <v>24</v>
      </c>
      <c r="I46" s="36">
        <v>24</v>
      </c>
      <c r="J46" s="36"/>
      <c r="K46" s="36">
        <v>3</v>
      </c>
      <c r="L46" s="21"/>
      <c r="M46" s="21"/>
      <c r="N46" s="21"/>
      <c r="O46" s="21"/>
      <c r="P46" s="14"/>
    </row>
    <row r="47" ht="15.95" customHeight="1" spans="1:16">
      <c r="A47" s="27"/>
      <c r="B47" s="6"/>
      <c r="C47" s="36" t="s">
        <v>102</v>
      </c>
      <c r="D47" s="36" t="s">
        <v>103</v>
      </c>
      <c r="E47" s="36">
        <v>4</v>
      </c>
      <c r="F47" s="36" t="s">
        <v>20</v>
      </c>
      <c r="G47" s="35">
        <f t="shared" si="5"/>
        <v>64</v>
      </c>
      <c r="H47" s="36">
        <v>32</v>
      </c>
      <c r="I47" s="36">
        <v>32</v>
      </c>
      <c r="J47" s="36"/>
      <c r="K47" s="36">
        <v>4</v>
      </c>
      <c r="L47" s="21"/>
      <c r="M47" s="21"/>
      <c r="N47" s="21"/>
      <c r="O47" s="21"/>
      <c r="P47" s="14"/>
    </row>
    <row r="48" ht="22.35" customHeight="1" spans="1:16">
      <c r="A48" s="27"/>
      <c r="B48" s="6" t="s">
        <v>104</v>
      </c>
      <c r="C48" s="6"/>
      <c r="D48" s="6"/>
      <c r="E48" s="6">
        <f>E45+E46+E47</f>
        <v>10</v>
      </c>
      <c r="F48" s="6"/>
      <c r="G48" s="6">
        <f t="shared" ref="G48:M48" si="6">G45+G46+G47</f>
        <v>160</v>
      </c>
      <c r="H48" s="6">
        <f t="shared" si="6"/>
        <v>80</v>
      </c>
      <c r="I48" s="6">
        <f t="shared" si="6"/>
        <v>80</v>
      </c>
      <c r="J48" s="6">
        <f t="shared" si="6"/>
        <v>0</v>
      </c>
      <c r="K48" s="6">
        <f t="shared" si="6"/>
        <v>10</v>
      </c>
      <c r="L48" s="6">
        <f t="shared" si="6"/>
        <v>0</v>
      </c>
      <c r="M48" s="6">
        <f t="shared" si="6"/>
        <v>0</v>
      </c>
      <c r="N48" s="21"/>
      <c r="O48" s="21"/>
      <c r="P48" s="14"/>
    </row>
    <row r="49" ht="15.95" customHeight="1" spans="1:16">
      <c r="A49" s="27"/>
      <c r="B49" s="6" t="s">
        <v>105</v>
      </c>
      <c r="C49" s="36"/>
      <c r="D49" s="38" t="s">
        <v>106</v>
      </c>
      <c r="E49" s="38">
        <v>6</v>
      </c>
      <c r="F49" s="38" t="s">
        <v>20</v>
      </c>
      <c r="G49" s="35">
        <f t="shared" ref="G49:G53" si="7">E49*16</f>
        <v>96</v>
      </c>
      <c r="H49" s="38">
        <v>24</v>
      </c>
      <c r="I49" s="38">
        <v>72</v>
      </c>
      <c r="J49" s="38"/>
      <c r="K49" s="38">
        <v>6</v>
      </c>
      <c r="L49" s="38"/>
      <c r="M49" s="38"/>
      <c r="N49" s="21"/>
      <c r="O49" s="21"/>
      <c r="P49" s="13"/>
    </row>
    <row r="50" ht="15.95" customHeight="1" spans="1:16">
      <c r="A50" s="27"/>
      <c r="B50" s="6"/>
      <c r="C50" s="36" t="s">
        <v>107</v>
      </c>
      <c r="D50" s="38" t="s">
        <v>108</v>
      </c>
      <c r="E50" s="38">
        <v>4</v>
      </c>
      <c r="F50" s="38" t="s">
        <v>20</v>
      </c>
      <c r="G50" s="35">
        <f t="shared" si="7"/>
        <v>64</v>
      </c>
      <c r="H50" s="38">
        <v>32</v>
      </c>
      <c r="I50" s="38">
        <v>32</v>
      </c>
      <c r="J50" s="38"/>
      <c r="K50" s="38">
        <v>4</v>
      </c>
      <c r="L50" s="38"/>
      <c r="M50" s="38"/>
      <c r="N50" s="21"/>
      <c r="O50" s="21"/>
      <c r="P50" s="14"/>
    </row>
    <row r="51" ht="22.35" customHeight="1" spans="1:16">
      <c r="A51" s="27"/>
      <c r="B51" s="6" t="s">
        <v>109</v>
      </c>
      <c r="C51" s="6"/>
      <c r="D51" s="6"/>
      <c r="E51" s="6">
        <f>E49+E50</f>
        <v>10</v>
      </c>
      <c r="F51" s="6"/>
      <c r="G51" s="6">
        <f t="shared" ref="G51:M51" si="8">G49+G50</f>
        <v>160</v>
      </c>
      <c r="H51" s="6">
        <f t="shared" si="8"/>
        <v>56</v>
      </c>
      <c r="I51" s="6">
        <f t="shared" si="8"/>
        <v>104</v>
      </c>
      <c r="J51" s="6">
        <f t="shared" si="8"/>
        <v>0</v>
      </c>
      <c r="K51" s="6">
        <f t="shared" si="8"/>
        <v>10</v>
      </c>
      <c r="L51" s="6">
        <f t="shared" si="8"/>
        <v>0</v>
      </c>
      <c r="M51" s="6">
        <f t="shared" si="8"/>
        <v>0</v>
      </c>
      <c r="N51" s="21"/>
      <c r="O51" s="21"/>
      <c r="P51" s="14"/>
    </row>
    <row r="52" ht="15.95" customHeight="1" spans="1:16">
      <c r="A52" s="24" t="s">
        <v>110</v>
      </c>
      <c r="B52" s="24" t="s">
        <v>89</v>
      </c>
      <c r="C52" s="36"/>
      <c r="D52" s="35" t="s">
        <v>111</v>
      </c>
      <c r="E52" s="36">
        <v>4</v>
      </c>
      <c r="F52" s="36" t="s">
        <v>20</v>
      </c>
      <c r="G52" s="35">
        <f t="shared" si="7"/>
        <v>64</v>
      </c>
      <c r="H52" s="36">
        <v>20</v>
      </c>
      <c r="I52" s="36">
        <v>44</v>
      </c>
      <c r="J52" s="36"/>
      <c r="K52" s="36"/>
      <c r="L52" s="36">
        <v>4</v>
      </c>
      <c r="M52" s="14"/>
      <c r="N52" s="14"/>
      <c r="O52" s="14"/>
      <c r="P52" s="13"/>
    </row>
    <row r="53" ht="15.95" customHeight="1" spans="1:16">
      <c r="A53" s="27"/>
      <c r="B53" s="27"/>
      <c r="C53" s="36"/>
      <c r="D53" s="35" t="s">
        <v>98</v>
      </c>
      <c r="E53" s="36">
        <v>4</v>
      </c>
      <c r="F53" s="36" t="s">
        <v>20</v>
      </c>
      <c r="G53" s="35">
        <f t="shared" si="7"/>
        <v>64</v>
      </c>
      <c r="H53" s="36">
        <v>16</v>
      </c>
      <c r="I53" s="36">
        <v>48</v>
      </c>
      <c r="J53" s="36"/>
      <c r="K53" s="36">
        <v>4</v>
      </c>
      <c r="L53" s="36"/>
      <c r="M53" s="14"/>
      <c r="N53" s="14"/>
      <c r="O53" s="14"/>
      <c r="P53" s="14"/>
    </row>
    <row r="54" ht="15.95" customHeight="1" spans="1:16">
      <c r="A54" s="27"/>
      <c r="B54" s="27"/>
      <c r="C54" s="36" t="s">
        <v>112</v>
      </c>
      <c r="D54" s="35" t="s">
        <v>113</v>
      </c>
      <c r="E54" s="36">
        <v>4</v>
      </c>
      <c r="F54" s="36" t="s">
        <v>20</v>
      </c>
      <c r="G54" s="35">
        <f t="shared" ref="G54:G60" si="9">E54*16</f>
        <v>64</v>
      </c>
      <c r="H54" s="36">
        <v>20</v>
      </c>
      <c r="I54" s="36">
        <v>44</v>
      </c>
      <c r="J54" s="36"/>
      <c r="K54" s="36"/>
      <c r="L54" s="36">
        <v>4</v>
      </c>
      <c r="M54" s="14"/>
      <c r="N54" s="14"/>
      <c r="O54" s="14"/>
      <c r="P54" s="14"/>
    </row>
    <row r="55" ht="15.95" customHeight="1" spans="1:16">
      <c r="A55" s="27"/>
      <c r="B55" s="32"/>
      <c r="C55" s="36" t="s">
        <v>114</v>
      </c>
      <c r="D55" s="35" t="s">
        <v>115</v>
      </c>
      <c r="E55" s="36">
        <v>4</v>
      </c>
      <c r="F55" s="36" t="s">
        <v>20</v>
      </c>
      <c r="G55" s="35">
        <f t="shared" si="9"/>
        <v>64</v>
      </c>
      <c r="H55" s="36">
        <v>20</v>
      </c>
      <c r="I55" s="36">
        <v>44</v>
      </c>
      <c r="J55" s="36"/>
      <c r="K55" s="36"/>
      <c r="L55" s="36">
        <v>4</v>
      </c>
      <c r="M55" s="14"/>
      <c r="N55" s="14"/>
      <c r="O55" s="14"/>
      <c r="P55" s="14"/>
    </row>
    <row r="56" ht="15.95" customHeight="1" spans="1:16">
      <c r="A56" s="27"/>
      <c r="B56" s="33" t="s">
        <v>116</v>
      </c>
      <c r="C56" s="34"/>
      <c r="D56" s="7"/>
      <c r="E56" s="6">
        <f>E52+E53+E54+E55</f>
        <v>16</v>
      </c>
      <c r="F56" s="6"/>
      <c r="G56" s="6">
        <f t="shared" ref="G56:M56" si="10">G52+G53+G54+G55</f>
        <v>256</v>
      </c>
      <c r="H56" s="6">
        <f t="shared" si="10"/>
        <v>76</v>
      </c>
      <c r="I56" s="6">
        <f t="shared" si="10"/>
        <v>180</v>
      </c>
      <c r="J56" s="6">
        <f t="shared" si="10"/>
        <v>0</v>
      </c>
      <c r="K56" s="6">
        <f t="shared" si="10"/>
        <v>4</v>
      </c>
      <c r="L56" s="6">
        <f t="shared" si="10"/>
        <v>12</v>
      </c>
      <c r="M56" s="6">
        <f t="shared" si="10"/>
        <v>0</v>
      </c>
      <c r="N56" s="21"/>
      <c r="O56" s="21"/>
      <c r="P56" s="14"/>
    </row>
    <row r="57" ht="15.95" customHeight="1" spans="1:16">
      <c r="A57" s="27"/>
      <c r="B57" s="24" t="s">
        <v>97</v>
      </c>
      <c r="C57" s="36" t="s">
        <v>117</v>
      </c>
      <c r="D57" s="36" t="s">
        <v>118</v>
      </c>
      <c r="E57" s="36">
        <v>4</v>
      </c>
      <c r="F57" s="36" t="s">
        <v>20</v>
      </c>
      <c r="G57" s="35">
        <f t="shared" si="9"/>
        <v>64</v>
      </c>
      <c r="H57" s="36">
        <v>16</v>
      </c>
      <c r="I57" s="36">
        <v>48</v>
      </c>
      <c r="J57" s="36"/>
      <c r="K57" s="36"/>
      <c r="L57" s="36">
        <v>4</v>
      </c>
      <c r="M57" s="36"/>
      <c r="N57" s="21"/>
      <c r="O57" s="7"/>
      <c r="P57" s="13"/>
    </row>
    <row r="58" ht="15.95" customHeight="1" spans="1:16">
      <c r="A58" s="27"/>
      <c r="B58" s="27"/>
      <c r="C58" s="36" t="s">
        <v>119</v>
      </c>
      <c r="D58" s="36" t="s">
        <v>120</v>
      </c>
      <c r="E58" s="36">
        <v>4</v>
      </c>
      <c r="F58" s="36" t="s">
        <v>20</v>
      </c>
      <c r="G58" s="35">
        <f t="shared" si="9"/>
        <v>64</v>
      </c>
      <c r="H58" s="36">
        <v>32</v>
      </c>
      <c r="I58" s="36">
        <v>32</v>
      </c>
      <c r="J58" s="36"/>
      <c r="K58" s="36"/>
      <c r="L58" s="36">
        <v>4</v>
      </c>
      <c r="M58" s="36"/>
      <c r="N58" s="21"/>
      <c r="O58" s="21"/>
      <c r="P58" s="14"/>
    </row>
    <row r="59" ht="15.95" customHeight="1" spans="1:16">
      <c r="A59" s="27"/>
      <c r="B59" s="27"/>
      <c r="C59" s="36" t="s">
        <v>114</v>
      </c>
      <c r="D59" s="36" t="s">
        <v>115</v>
      </c>
      <c r="E59" s="36">
        <v>4</v>
      </c>
      <c r="F59" s="36" t="s">
        <v>20</v>
      </c>
      <c r="G59" s="35">
        <f t="shared" si="9"/>
        <v>64</v>
      </c>
      <c r="H59" s="36">
        <v>24</v>
      </c>
      <c r="I59" s="36">
        <v>40</v>
      </c>
      <c r="J59" s="36"/>
      <c r="K59" s="36"/>
      <c r="L59" s="36">
        <v>4</v>
      </c>
      <c r="M59" s="36"/>
      <c r="N59" s="21"/>
      <c r="O59" s="21"/>
      <c r="P59" s="14"/>
    </row>
    <row r="60" ht="15.95" customHeight="1" spans="1:16">
      <c r="A60" s="27"/>
      <c r="B60" s="27"/>
      <c r="C60" s="36" t="s">
        <v>121</v>
      </c>
      <c r="D60" s="36" t="s">
        <v>122</v>
      </c>
      <c r="E60" s="36">
        <v>4</v>
      </c>
      <c r="F60" s="36" t="s">
        <v>20</v>
      </c>
      <c r="G60" s="35">
        <f t="shared" si="9"/>
        <v>64</v>
      </c>
      <c r="H60" s="36">
        <v>14</v>
      </c>
      <c r="I60" s="36">
        <v>50</v>
      </c>
      <c r="J60" s="36"/>
      <c r="K60" s="36"/>
      <c r="L60" s="36"/>
      <c r="M60" s="36">
        <v>4</v>
      </c>
      <c r="N60" s="21"/>
      <c r="O60" s="21"/>
      <c r="P60" s="14"/>
    </row>
    <row r="61" ht="22.35" customHeight="1" spans="1:16">
      <c r="A61" s="27"/>
      <c r="B61" s="33" t="s">
        <v>123</v>
      </c>
      <c r="C61" s="34"/>
      <c r="D61" s="7"/>
      <c r="E61" s="6">
        <f>E57+E58+E59+E60</f>
        <v>16</v>
      </c>
      <c r="F61" s="6"/>
      <c r="G61" s="6">
        <f t="shared" ref="G61:M61" si="11">G57+G58+G59+G60</f>
        <v>256</v>
      </c>
      <c r="H61" s="6">
        <f t="shared" si="11"/>
        <v>86</v>
      </c>
      <c r="I61" s="6">
        <f t="shared" si="11"/>
        <v>170</v>
      </c>
      <c r="J61" s="6">
        <f t="shared" si="11"/>
        <v>0</v>
      </c>
      <c r="K61" s="6">
        <f t="shared" si="11"/>
        <v>0</v>
      </c>
      <c r="L61" s="6">
        <f t="shared" si="11"/>
        <v>12</v>
      </c>
      <c r="M61" s="6">
        <f t="shared" si="11"/>
        <v>4</v>
      </c>
      <c r="N61" s="21"/>
      <c r="O61" s="21"/>
      <c r="P61" s="14"/>
    </row>
    <row r="62" ht="15.95" customHeight="1" spans="1:16">
      <c r="A62" s="27"/>
      <c r="B62" s="6" t="s">
        <v>100</v>
      </c>
      <c r="C62" s="36" t="s">
        <v>114</v>
      </c>
      <c r="D62" s="36" t="s">
        <v>115</v>
      </c>
      <c r="E62" s="36">
        <v>4</v>
      </c>
      <c r="F62" s="36" t="s">
        <v>20</v>
      </c>
      <c r="G62" s="35">
        <f t="shared" ref="G62:G65" si="12">E62*16</f>
        <v>64</v>
      </c>
      <c r="H62" s="36">
        <v>20</v>
      </c>
      <c r="I62" s="36">
        <v>44</v>
      </c>
      <c r="J62" s="36"/>
      <c r="K62" s="36"/>
      <c r="L62" s="36">
        <v>4</v>
      </c>
      <c r="M62" s="36"/>
      <c r="N62" s="21"/>
      <c r="O62" s="21"/>
      <c r="P62" s="13"/>
    </row>
    <row r="63" ht="15.95" customHeight="1" spans="1:16">
      <c r="A63" s="27"/>
      <c r="B63" s="6"/>
      <c r="C63" s="36" t="s">
        <v>124</v>
      </c>
      <c r="D63" s="36" t="s">
        <v>125</v>
      </c>
      <c r="E63" s="36">
        <v>4</v>
      </c>
      <c r="F63" s="36" t="s">
        <v>20</v>
      </c>
      <c r="G63" s="35">
        <f t="shared" si="12"/>
        <v>64</v>
      </c>
      <c r="H63" s="36">
        <v>20</v>
      </c>
      <c r="I63" s="36">
        <v>44</v>
      </c>
      <c r="J63" s="36"/>
      <c r="K63" s="36"/>
      <c r="L63" s="36">
        <v>4</v>
      </c>
      <c r="M63" s="36"/>
      <c r="N63" s="21"/>
      <c r="O63" s="21"/>
      <c r="P63" s="14"/>
    </row>
    <row r="64" ht="15.95" customHeight="1" spans="1:16">
      <c r="A64" s="27"/>
      <c r="B64" s="6"/>
      <c r="C64" s="36"/>
      <c r="D64" s="36" t="s">
        <v>126</v>
      </c>
      <c r="E64" s="36">
        <v>4</v>
      </c>
      <c r="F64" s="36" t="s">
        <v>20</v>
      </c>
      <c r="G64" s="35">
        <f t="shared" si="12"/>
        <v>64</v>
      </c>
      <c r="H64" s="36">
        <v>20</v>
      </c>
      <c r="I64" s="36">
        <v>44</v>
      </c>
      <c r="J64" s="36"/>
      <c r="K64" s="36"/>
      <c r="L64" s="36"/>
      <c r="M64" s="36">
        <v>4</v>
      </c>
      <c r="N64" s="21"/>
      <c r="O64" s="21"/>
      <c r="P64" s="14"/>
    </row>
    <row r="65" ht="15.95" customHeight="1" spans="1:16">
      <c r="A65" s="27"/>
      <c r="B65" s="6"/>
      <c r="C65" s="36"/>
      <c r="D65" s="36" t="s">
        <v>127</v>
      </c>
      <c r="E65" s="36">
        <v>4</v>
      </c>
      <c r="F65" s="36" t="s">
        <v>20</v>
      </c>
      <c r="G65" s="35">
        <f t="shared" si="12"/>
        <v>64</v>
      </c>
      <c r="H65" s="36">
        <v>20</v>
      </c>
      <c r="I65" s="36">
        <v>44</v>
      </c>
      <c r="J65" s="36"/>
      <c r="K65" s="36"/>
      <c r="L65" s="36"/>
      <c r="M65" s="36">
        <v>4</v>
      </c>
      <c r="N65" s="21"/>
      <c r="O65" s="21"/>
      <c r="P65" s="14"/>
    </row>
    <row r="66" ht="22.35" customHeight="1" spans="1:16">
      <c r="A66" s="27"/>
      <c r="B66" s="6" t="s">
        <v>128</v>
      </c>
      <c r="C66" s="6"/>
      <c r="D66" s="6"/>
      <c r="E66" s="6">
        <f>E62+E63+E64+E65</f>
        <v>16</v>
      </c>
      <c r="F66" s="6"/>
      <c r="G66" s="6">
        <f t="shared" ref="G66:M66" si="13">G62+G63+G64+G65</f>
        <v>256</v>
      </c>
      <c r="H66" s="6">
        <f t="shared" si="13"/>
        <v>80</v>
      </c>
      <c r="I66" s="6">
        <f t="shared" si="13"/>
        <v>176</v>
      </c>
      <c r="J66" s="6">
        <f t="shared" si="13"/>
        <v>0</v>
      </c>
      <c r="K66" s="6">
        <f t="shared" si="13"/>
        <v>0</v>
      </c>
      <c r="L66" s="6">
        <f t="shared" si="13"/>
        <v>8</v>
      </c>
      <c r="M66" s="6">
        <f t="shared" si="13"/>
        <v>8</v>
      </c>
      <c r="N66" s="21"/>
      <c r="O66" s="21"/>
      <c r="P66" s="14"/>
    </row>
    <row r="67" ht="15.95" customHeight="1" spans="1:16">
      <c r="A67" s="27"/>
      <c r="B67" s="6" t="s">
        <v>105</v>
      </c>
      <c r="C67" s="36"/>
      <c r="D67" s="38" t="s">
        <v>129</v>
      </c>
      <c r="E67" s="38">
        <v>4</v>
      </c>
      <c r="F67" s="38" t="s">
        <v>20</v>
      </c>
      <c r="G67" s="35">
        <f t="shared" ref="G67:G70" si="14">E67*16</f>
        <v>64</v>
      </c>
      <c r="H67" s="38">
        <v>32</v>
      </c>
      <c r="I67" s="38">
        <v>32</v>
      </c>
      <c r="J67" s="38"/>
      <c r="K67" s="38"/>
      <c r="L67" s="38">
        <v>4</v>
      </c>
      <c r="M67" s="38"/>
      <c r="N67" s="21"/>
      <c r="O67" s="21"/>
      <c r="P67" s="13"/>
    </row>
    <row r="68" ht="15.95" customHeight="1" spans="1:16">
      <c r="A68" s="27"/>
      <c r="B68" s="6"/>
      <c r="C68" s="36"/>
      <c r="D68" s="38" t="s">
        <v>130</v>
      </c>
      <c r="E68" s="38">
        <v>4</v>
      </c>
      <c r="F68" s="38" t="s">
        <v>20</v>
      </c>
      <c r="G68" s="35">
        <f t="shared" si="14"/>
        <v>64</v>
      </c>
      <c r="H68" s="38">
        <v>24</v>
      </c>
      <c r="I68" s="38">
        <v>40</v>
      </c>
      <c r="J68" s="38"/>
      <c r="K68" s="38"/>
      <c r="L68" s="38">
        <v>4</v>
      </c>
      <c r="M68" s="38"/>
      <c r="N68" s="21"/>
      <c r="O68" s="21"/>
      <c r="P68" s="14"/>
    </row>
    <row r="69" ht="15.95" customHeight="1" spans="1:16">
      <c r="A69" s="27"/>
      <c r="B69" s="6"/>
      <c r="C69" s="36"/>
      <c r="D69" s="38" t="s">
        <v>131</v>
      </c>
      <c r="E69" s="38">
        <v>4</v>
      </c>
      <c r="F69" s="38" t="s">
        <v>20</v>
      </c>
      <c r="G69" s="35">
        <f t="shared" si="14"/>
        <v>64</v>
      </c>
      <c r="H69" s="38">
        <v>24</v>
      </c>
      <c r="I69" s="38">
        <v>40</v>
      </c>
      <c r="J69" s="61"/>
      <c r="K69" s="61"/>
      <c r="L69" s="38"/>
      <c r="M69" s="38">
        <v>4</v>
      </c>
      <c r="N69" s="21"/>
      <c r="O69" s="21"/>
      <c r="P69" s="14"/>
    </row>
    <row r="70" ht="15.95" customHeight="1" spans="1:16">
      <c r="A70" s="27"/>
      <c r="B70" s="6"/>
      <c r="C70" s="36"/>
      <c r="D70" s="38" t="s">
        <v>132</v>
      </c>
      <c r="E70" s="38">
        <v>4</v>
      </c>
      <c r="F70" s="38" t="s">
        <v>20</v>
      </c>
      <c r="G70" s="35">
        <f t="shared" si="14"/>
        <v>64</v>
      </c>
      <c r="H70" s="38">
        <v>24</v>
      </c>
      <c r="I70" s="38">
        <v>40</v>
      </c>
      <c r="J70" s="61"/>
      <c r="K70" s="61"/>
      <c r="L70" s="61"/>
      <c r="M70" s="38">
        <v>4</v>
      </c>
      <c r="N70" s="21"/>
      <c r="O70" s="21"/>
      <c r="P70" s="14"/>
    </row>
    <row r="71" ht="22.35" customHeight="1" spans="1:16">
      <c r="A71" s="27"/>
      <c r="B71" s="6" t="s">
        <v>133</v>
      </c>
      <c r="C71" s="6"/>
      <c r="D71" s="6"/>
      <c r="E71" s="6">
        <f>E67+E68+E69+E70</f>
        <v>16</v>
      </c>
      <c r="F71" s="6"/>
      <c r="G71" s="6">
        <f t="shared" ref="G71:M71" si="15">G67+G68+G69+G70</f>
        <v>256</v>
      </c>
      <c r="H71" s="6">
        <f t="shared" si="15"/>
        <v>104</v>
      </c>
      <c r="I71" s="6">
        <f t="shared" si="15"/>
        <v>152</v>
      </c>
      <c r="J71" s="6">
        <f t="shared" si="15"/>
        <v>0</v>
      </c>
      <c r="K71" s="6">
        <f t="shared" si="15"/>
        <v>0</v>
      </c>
      <c r="L71" s="6">
        <f t="shared" si="15"/>
        <v>8</v>
      </c>
      <c r="M71" s="6">
        <f t="shared" si="15"/>
        <v>8</v>
      </c>
      <c r="N71" s="21"/>
      <c r="O71" s="21"/>
      <c r="P71" s="14"/>
    </row>
    <row r="72" ht="15.95" customHeight="1" spans="1:16">
      <c r="A72" s="24" t="s">
        <v>134</v>
      </c>
      <c r="B72" s="6" t="s">
        <v>89</v>
      </c>
      <c r="C72" s="36" t="s">
        <v>119</v>
      </c>
      <c r="D72" s="36" t="s">
        <v>135</v>
      </c>
      <c r="E72" s="36">
        <v>3</v>
      </c>
      <c r="F72" s="36" t="s">
        <v>20</v>
      </c>
      <c r="G72" s="35">
        <f>E72*16</f>
        <v>48</v>
      </c>
      <c r="H72" s="36">
        <v>24</v>
      </c>
      <c r="I72" s="36">
        <v>24</v>
      </c>
      <c r="J72" s="36"/>
      <c r="K72" s="36"/>
      <c r="L72" s="36"/>
      <c r="M72" s="36">
        <v>3</v>
      </c>
      <c r="N72" s="14"/>
      <c r="O72" s="14"/>
      <c r="P72" s="13"/>
    </row>
    <row r="73" ht="15.95" customHeight="1" spans="1:16">
      <c r="A73" s="27"/>
      <c r="B73" s="6"/>
      <c r="C73" s="36" t="s">
        <v>136</v>
      </c>
      <c r="D73" s="36" t="s">
        <v>137</v>
      </c>
      <c r="E73" s="36">
        <v>3</v>
      </c>
      <c r="F73" s="36" t="s">
        <v>20</v>
      </c>
      <c r="G73" s="35">
        <f>E73*16</f>
        <v>48</v>
      </c>
      <c r="H73" s="36">
        <v>24</v>
      </c>
      <c r="I73" s="36">
        <v>24</v>
      </c>
      <c r="J73" s="36"/>
      <c r="K73" s="36"/>
      <c r="L73" s="36"/>
      <c r="M73" s="36">
        <v>3</v>
      </c>
      <c r="N73" s="14"/>
      <c r="O73" s="14"/>
      <c r="P73" s="14"/>
    </row>
    <row r="74" ht="15.95" customHeight="1" spans="1:16">
      <c r="A74" s="27"/>
      <c r="B74" s="6"/>
      <c r="C74" s="49"/>
      <c r="D74" s="50" t="s">
        <v>138</v>
      </c>
      <c r="E74" s="50">
        <v>4</v>
      </c>
      <c r="F74" s="50" t="s">
        <v>20</v>
      </c>
      <c r="G74" s="35">
        <f>E74*16</f>
        <v>64</v>
      </c>
      <c r="H74" s="50">
        <v>20</v>
      </c>
      <c r="I74" s="50">
        <v>44</v>
      </c>
      <c r="J74" s="50"/>
      <c r="K74" s="50"/>
      <c r="L74" s="50"/>
      <c r="M74" s="50">
        <v>4</v>
      </c>
      <c r="N74" s="14"/>
      <c r="O74" s="14"/>
      <c r="P74" s="14"/>
    </row>
    <row r="75" ht="22.35" customHeight="1" spans="1:16">
      <c r="A75" s="27"/>
      <c r="B75" s="6" t="s">
        <v>139</v>
      </c>
      <c r="C75" s="6"/>
      <c r="D75" s="6"/>
      <c r="E75" s="6">
        <f>E72+E73+E74</f>
        <v>10</v>
      </c>
      <c r="F75" s="6"/>
      <c r="G75" s="6">
        <f t="shared" ref="G75:M75" si="16">G72+G73+G74</f>
        <v>160</v>
      </c>
      <c r="H75" s="6">
        <f t="shared" si="16"/>
        <v>68</v>
      </c>
      <c r="I75" s="6">
        <f t="shared" si="16"/>
        <v>92</v>
      </c>
      <c r="J75" s="6">
        <f t="shared" si="16"/>
        <v>0</v>
      </c>
      <c r="K75" s="6">
        <f t="shared" si="16"/>
        <v>0</v>
      </c>
      <c r="L75" s="6">
        <f t="shared" si="16"/>
        <v>0</v>
      </c>
      <c r="M75" s="6">
        <f t="shared" si="16"/>
        <v>10</v>
      </c>
      <c r="N75" s="14"/>
      <c r="O75" s="14"/>
      <c r="P75" s="14"/>
    </row>
    <row r="76" ht="15.95" customHeight="1" spans="1:16">
      <c r="A76" s="27"/>
      <c r="B76" s="6" t="s">
        <v>97</v>
      </c>
      <c r="C76" s="36" t="s">
        <v>140</v>
      </c>
      <c r="D76" s="36" t="s">
        <v>141</v>
      </c>
      <c r="E76" s="36">
        <v>2</v>
      </c>
      <c r="F76" s="36" t="s">
        <v>20</v>
      </c>
      <c r="G76" s="35">
        <f>E76*16</f>
        <v>32</v>
      </c>
      <c r="H76" s="36">
        <v>16</v>
      </c>
      <c r="I76" s="36">
        <v>16</v>
      </c>
      <c r="J76" s="36"/>
      <c r="K76" s="36"/>
      <c r="L76" s="36"/>
      <c r="M76" s="36">
        <v>2</v>
      </c>
      <c r="N76" s="14"/>
      <c r="O76" s="14"/>
      <c r="P76" s="13"/>
    </row>
    <row r="77" ht="15.95" customHeight="1" spans="1:16">
      <c r="A77" s="27"/>
      <c r="B77" s="6"/>
      <c r="C77" s="36" t="s">
        <v>142</v>
      </c>
      <c r="D77" s="36" t="s">
        <v>143</v>
      </c>
      <c r="E77" s="36">
        <v>2</v>
      </c>
      <c r="F77" s="36" t="s">
        <v>20</v>
      </c>
      <c r="G77" s="35">
        <f>E77*16</f>
        <v>32</v>
      </c>
      <c r="H77" s="36">
        <v>16</v>
      </c>
      <c r="I77" s="36">
        <v>16</v>
      </c>
      <c r="J77" s="36"/>
      <c r="K77" s="36"/>
      <c r="L77" s="36"/>
      <c r="M77" s="36">
        <v>2</v>
      </c>
      <c r="N77" s="14"/>
      <c r="O77" s="14"/>
      <c r="P77" s="14"/>
    </row>
    <row r="78" ht="15.95" customHeight="1" spans="1:16">
      <c r="A78" s="27"/>
      <c r="B78" s="6"/>
      <c r="C78" s="36" t="s">
        <v>119</v>
      </c>
      <c r="D78" s="36" t="s">
        <v>144</v>
      </c>
      <c r="E78" s="36">
        <v>3</v>
      </c>
      <c r="F78" s="36" t="s">
        <v>20</v>
      </c>
      <c r="G78" s="35">
        <f>E78*16</f>
        <v>48</v>
      </c>
      <c r="H78" s="36">
        <v>24</v>
      </c>
      <c r="I78" s="36">
        <v>24</v>
      </c>
      <c r="J78" s="36"/>
      <c r="K78" s="36"/>
      <c r="L78" s="36"/>
      <c r="M78" s="36">
        <v>3</v>
      </c>
      <c r="N78" s="14"/>
      <c r="O78" s="14"/>
      <c r="P78" s="14"/>
    </row>
    <row r="79" ht="15.95" customHeight="1" spans="1:16">
      <c r="A79" s="27"/>
      <c r="B79" s="6"/>
      <c r="C79" s="36"/>
      <c r="D79" s="36" t="s">
        <v>111</v>
      </c>
      <c r="E79" s="36">
        <v>3</v>
      </c>
      <c r="F79" s="36" t="s">
        <v>20</v>
      </c>
      <c r="G79" s="35">
        <f>E79*16</f>
        <v>48</v>
      </c>
      <c r="H79" s="36">
        <v>24</v>
      </c>
      <c r="I79" s="36">
        <v>24</v>
      </c>
      <c r="J79" s="36"/>
      <c r="K79" s="36"/>
      <c r="L79" s="36"/>
      <c r="M79" s="36">
        <v>3</v>
      </c>
      <c r="N79" s="14"/>
      <c r="O79" s="14"/>
      <c r="P79" s="14"/>
    </row>
    <row r="80" ht="22.35" customHeight="1" spans="1:16">
      <c r="A80" s="27"/>
      <c r="B80" s="6" t="s">
        <v>145</v>
      </c>
      <c r="C80" s="6"/>
      <c r="D80" s="6"/>
      <c r="E80" s="6">
        <f>E76+E77+E78+E79</f>
        <v>10</v>
      </c>
      <c r="F80" s="6"/>
      <c r="G80" s="6">
        <f t="shared" ref="G80:M80" si="17">G76+G77+G78+G79</f>
        <v>160</v>
      </c>
      <c r="H80" s="6">
        <f t="shared" si="17"/>
        <v>80</v>
      </c>
      <c r="I80" s="6">
        <f t="shared" si="17"/>
        <v>80</v>
      </c>
      <c r="J80" s="6">
        <f t="shared" si="17"/>
        <v>0</v>
      </c>
      <c r="K80" s="6">
        <f t="shared" si="17"/>
        <v>0</v>
      </c>
      <c r="L80" s="6">
        <f t="shared" si="17"/>
        <v>0</v>
      </c>
      <c r="M80" s="6">
        <f t="shared" si="17"/>
        <v>10</v>
      </c>
      <c r="N80" s="14"/>
      <c r="O80" s="14"/>
      <c r="P80" s="14"/>
    </row>
    <row r="81" ht="15.95" customHeight="1" spans="1:16">
      <c r="A81" s="27"/>
      <c r="B81" s="6" t="s">
        <v>100</v>
      </c>
      <c r="C81" s="36"/>
      <c r="D81" s="36" t="s">
        <v>146</v>
      </c>
      <c r="E81" s="36">
        <v>3</v>
      </c>
      <c r="F81" s="36" t="s">
        <v>20</v>
      </c>
      <c r="G81" s="35">
        <f>E81*16</f>
        <v>48</v>
      </c>
      <c r="H81" s="36">
        <v>24</v>
      </c>
      <c r="I81" s="36">
        <v>24</v>
      </c>
      <c r="J81" s="36"/>
      <c r="K81" s="36"/>
      <c r="L81" s="36">
        <v>3</v>
      </c>
      <c r="M81" s="36"/>
      <c r="N81" s="14"/>
      <c r="O81" s="14"/>
      <c r="P81" s="13"/>
    </row>
    <row r="82" ht="15.95" customHeight="1" spans="1:16">
      <c r="A82" s="27"/>
      <c r="B82" s="6"/>
      <c r="C82" s="36" t="s">
        <v>147</v>
      </c>
      <c r="D82" s="36" t="s">
        <v>148</v>
      </c>
      <c r="E82" s="36">
        <v>4</v>
      </c>
      <c r="F82" s="36" t="s">
        <v>20</v>
      </c>
      <c r="G82" s="35">
        <f>E82*16</f>
        <v>64</v>
      </c>
      <c r="H82" s="36">
        <v>32</v>
      </c>
      <c r="I82" s="36">
        <v>32</v>
      </c>
      <c r="J82" s="36"/>
      <c r="K82" s="62"/>
      <c r="L82" s="36">
        <v>4</v>
      </c>
      <c r="M82" s="36"/>
      <c r="N82" s="14"/>
      <c r="O82" s="14"/>
      <c r="P82" s="14"/>
    </row>
    <row r="83" ht="15.95" customHeight="1" spans="1:16">
      <c r="A83" s="27"/>
      <c r="B83" s="6"/>
      <c r="C83" s="36"/>
      <c r="D83" s="36" t="s">
        <v>111</v>
      </c>
      <c r="E83" s="36">
        <v>3</v>
      </c>
      <c r="F83" s="36" t="s">
        <v>20</v>
      </c>
      <c r="G83" s="35">
        <f>E83*16</f>
        <v>48</v>
      </c>
      <c r="H83" s="36">
        <v>24</v>
      </c>
      <c r="I83" s="36">
        <v>24</v>
      </c>
      <c r="J83" s="36"/>
      <c r="K83" s="36"/>
      <c r="L83" s="36"/>
      <c r="M83" s="36">
        <v>3</v>
      </c>
      <c r="N83" s="14"/>
      <c r="O83" s="14"/>
      <c r="P83" s="14"/>
    </row>
    <row r="84" ht="22.35" customHeight="1" spans="1:16">
      <c r="A84" s="27"/>
      <c r="B84" s="6" t="s">
        <v>149</v>
      </c>
      <c r="C84" s="6"/>
      <c r="D84" s="6"/>
      <c r="E84" s="6">
        <f>E81+E82+E83</f>
        <v>10</v>
      </c>
      <c r="F84" s="6"/>
      <c r="G84" s="6">
        <f t="shared" ref="G84:M84" si="18">G81+G82+G83</f>
        <v>160</v>
      </c>
      <c r="H84" s="6">
        <f t="shared" si="18"/>
        <v>80</v>
      </c>
      <c r="I84" s="6">
        <f t="shared" si="18"/>
        <v>80</v>
      </c>
      <c r="J84" s="6">
        <f t="shared" si="18"/>
        <v>0</v>
      </c>
      <c r="K84" s="6">
        <f t="shared" si="18"/>
        <v>0</v>
      </c>
      <c r="L84" s="6">
        <f t="shared" si="18"/>
        <v>7</v>
      </c>
      <c r="M84" s="6">
        <f t="shared" si="18"/>
        <v>3</v>
      </c>
      <c r="N84" s="21"/>
      <c r="O84" s="21"/>
      <c r="P84" s="14"/>
    </row>
    <row r="85" ht="15.95" customHeight="1" spans="1:16">
      <c r="A85" s="27"/>
      <c r="B85" s="6" t="s">
        <v>105</v>
      </c>
      <c r="C85" s="36" t="s">
        <v>150</v>
      </c>
      <c r="D85" s="38" t="s">
        <v>151</v>
      </c>
      <c r="E85" s="38">
        <v>3</v>
      </c>
      <c r="F85" s="38" t="s">
        <v>20</v>
      </c>
      <c r="G85" s="35">
        <f>E85*16</f>
        <v>48</v>
      </c>
      <c r="H85" s="36">
        <v>24</v>
      </c>
      <c r="I85" s="36">
        <v>24</v>
      </c>
      <c r="J85" s="61"/>
      <c r="K85" s="61"/>
      <c r="L85" s="61"/>
      <c r="M85" s="38">
        <v>3</v>
      </c>
      <c r="N85" s="21"/>
      <c r="O85" s="21"/>
      <c r="P85" s="13"/>
    </row>
    <row r="86" ht="15.95" customHeight="1" spans="1:16">
      <c r="A86" s="27"/>
      <c r="B86" s="6"/>
      <c r="C86" s="36"/>
      <c r="D86" s="36" t="s">
        <v>152</v>
      </c>
      <c r="E86" s="36">
        <v>3</v>
      </c>
      <c r="F86" s="36" t="s">
        <v>20</v>
      </c>
      <c r="G86" s="35">
        <f>E86*16</f>
        <v>48</v>
      </c>
      <c r="H86" s="36">
        <v>24</v>
      </c>
      <c r="I86" s="36">
        <v>24</v>
      </c>
      <c r="J86" s="38"/>
      <c r="K86" s="61"/>
      <c r="L86" s="38">
        <v>3</v>
      </c>
      <c r="M86" s="61"/>
      <c r="N86" s="21"/>
      <c r="O86" s="21"/>
      <c r="P86" s="14"/>
    </row>
    <row r="87" ht="15.95" customHeight="1" spans="1:16">
      <c r="A87" s="27"/>
      <c r="B87" s="6"/>
      <c r="C87" s="36" t="s">
        <v>147</v>
      </c>
      <c r="D87" s="38" t="s">
        <v>148</v>
      </c>
      <c r="E87" s="38">
        <v>4</v>
      </c>
      <c r="F87" s="38" t="s">
        <v>20</v>
      </c>
      <c r="G87" s="35">
        <f>E87*16</f>
        <v>64</v>
      </c>
      <c r="H87" s="38">
        <v>32</v>
      </c>
      <c r="I87" s="38">
        <v>32</v>
      </c>
      <c r="J87" s="38"/>
      <c r="K87" s="61"/>
      <c r="L87" s="38">
        <v>4</v>
      </c>
      <c r="M87" s="61"/>
      <c r="N87" s="21"/>
      <c r="O87" s="21"/>
      <c r="P87" s="14"/>
    </row>
    <row r="88" ht="22.35" customHeight="1" spans="1:16">
      <c r="A88" s="32"/>
      <c r="B88" s="6" t="s">
        <v>153</v>
      </c>
      <c r="C88" s="6"/>
      <c r="D88" s="6"/>
      <c r="E88" s="6">
        <f>E85+E86+E87</f>
        <v>10</v>
      </c>
      <c r="F88" s="6"/>
      <c r="G88" s="6">
        <f t="shared" ref="G88:M88" si="19">G85+G86+G87</f>
        <v>160</v>
      </c>
      <c r="H88" s="6">
        <f t="shared" si="19"/>
        <v>80</v>
      </c>
      <c r="I88" s="6">
        <f t="shared" si="19"/>
        <v>80</v>
      </c>
      <c r="J88" s="6">
        <f t="shared" si="19"/>
        <v>0</v>
      </c>
      <c r="K88" s="6">
        <f t="shared" si="19"/>
        <v>0</v>
      </c>
      <c r="L88" s="6">
        <f t="shared" si="19"/>
        <v>7</v>
      </c>
      <c r="M88" s="6">
        <f t="shared" si="19"/>
        <v>3</v>
      </c>
      <c r="N88" s="21"/>
      <c r="O88" s="21"/>
      <c r="P88" s="14"/>
    </row>
    <row r="89" ht="15.95" customHeight="1" spans="1:16">
      <c r="A89" s="35" t="s">
        <v>154</v>
      </c>
      <c r="B89" s="35"/>
      <c r="C89" s="35"/>
      <c r="D89" s="6" t="s">
        <v>89</v>
      </c>
      <c r="E89" s="6">
        <f>E31+E36+E40+E56+E75</f>
        <v>99</v>
      </c>
      <c r="F89" s="6"/>
      <c r="G89" s="6">
        <f t="shared" ref="G89:M89" si="20">G31+G36+G40+G56+G75</f>
        <v>1672</v>
      </c>
      <c r="H89" s="6">
        <f t="shared" si="20"/>
        <v>822</v>
      </c>
      <c r="I89" s="6">
        <f t="shared" si="20"/>
        <v>850</v>
      </c>
      <c r="J89" s="6">
        <f t="shared" si="20"/>
        <v>23</v>
      </c>
      <c r="K89" s="6">
        <f t="shared" si="20"/>
        <v>28</v>
      </c>
      <c r="L89" s="6">
        <f t="shared" si="20"/>
        <v>19</v>
      </c>
      <c r="M89" s="6">
        <f t="shared" si="20"/>
        <v>19</v>
      </c>
      <c r="N89" s="21"/>
      <c r="O89" s="21"/>
      <c r="P89" s="14"/>
    </row>
    <row r="90" ht="15.95" customHeight="1" spans="1:16">
      <c r="A90" s="35"/>
      <c r="B90" s="35"/>
      <c r="C90" s="35"/>
      <c r="D90" s="6" t="s">
        <v>97</v>
      </c>
      <c r="E90" s="6">
        <f>E31+E61+E80+E36+E44</f>
        <v>99</v>
      </c>
      <c r="F90" s="6"/>
      <c r="G90" s="6">
        <f t="shared" ref="G90:M90" si="21">G31+G61+G80+G36+G44</f>
        <v>1672</v>
      </c>
      <c r="H90" s="6">
        <f t="shared" si="21"/>
        <v>828</v>
      </c>
      <c r="I90" s="6">
        <f t="shared" si="21"/>
        <v>844</v>
      </c>
      <c r="J90" s="6">
        <f t="shared" si="21"/>
        <v>23</v>
      </c>
      <c r="K90" s="6">
        <f t="shared" si="21"/>
        <v>24</v>
      </c>
      <c r="L90" s="6">
        <f t="shared" si="21"/>
        <v>19</v>
      </c>
      <c r="M90" s="6">
        <f t="shared" si="21"/>
        <v>23</v>
      </c>
      <c r="N90" s="21"/>
      <c r="O90" s="21"/>
      <c r="P90" s="14"/>
    </row>
    <row r="91" ht="15.95" customHeight="1" spans="1:16">
      <c r="A91" s="35"/>
      <c r="B91" s="35"/>
      <c r="C91" s="35"/>
      <c r="D91" s="6" t="s">
        <v>100</v>
      </c>
      <c r="E91" s="6">
        <f>E31+E66+E36+E84+E48</f>
        <v>99</v>
      </c>
      <c r="F91" s="6"/>
      <c r="G91" s="6">
        <f t="shared" ref="G91:M91" si="22">G31+G66+G36+G84+G48</f>
        <v>1672</v>
      </c>
      <c r="H91" s="6">
        <f t="shared" si="22"/>
        <v>838</v>
      </c>
      <c r="I91" s="6">
        <f t="shared" si="22"/>
        <v>834</v>
      </c>
      <c r="J91" s="6">
        <f t="shared" si="22"/>
        <v>20</v>
      </c>
      <c r="K91" s="6">
        <f t="shared" si="22"/>
        <v>27</v>
      </c>
      <c r="L91" s="6">
        <f t="shared" si="22"/>
        <v>22</v>
      </c>
      <c r="M91" s="6">
        <f t="shared" si="22"/>
        <v>20</v>
      </c>
      <c r="N91" s="21"/>
      <c r="O91" s="21"/>
      <c r="P91" s="14"/>
    </row>
    <row r="92" ht="15.95" customHeight="1" spans="1:16">
      <c r="A92" s="35"/>
      <c r="B92" s="35"/>
      <c r="C92" s="35"/>
      <c r="D92" s="6" t="s">
        <v>105</v>
      </c>
      <c r="E92" s="6">
        <f>E31+E36+E71+E88+E51</f>
        <v>99</v>
      </c>
      <c r="F92" s="6"/>
      <c r="G92" s="6">
        <f t="shared" ref="G92:M92" si="23">G31+G36+G71+G88+G51</f>
        <v>1672</v>
      </c>
      <c r="H92" s="6">
        <f t="shared" si="23"/>
        <v>838</v>
      </c>
      <c r="I92" s="6">
        <f t="shared" si="23"/>
        <v>834</v>
      </c>
      <c r="J92" s="6">
        <f t="shared" si="23"/>
        <v>20</v>
      </c>
      <c r="K92" s="6">
        <f t="shared" si="23"/>
        <v>27</v>
      </c>
      <c r="L92" s="6">
        <f t="shared" si="23"/>
        <v>22</v>
      </c>
      <c r="M92" s="6">
        <f t="shared" si="23"/>
        <v>20</v>
      </c>
      <c r="N92" s="21"/>
      <c r="O92" s="21"/>
      <c r="P92" s="14"/>
    </row>
    <row r="93" ht="15.95" customHeight="1" spans="1:16">
      <c r="A93" s="6" t="s">
        <v>155</v>
      </c>
      <c r="B93" s="35" t="s">
        <v>156</v>
      </c>
      <c r="C93" s="35" t="s">
        <v>157</v>
      </c>
      <c r="D93" s="35" t="s">
        <v>158</v>
      </c>
      <c r="E93" s="36">
        <v>1</v>
      </c>
      <c r="F93" s="36" t="s">
        <v>159</v>
      </c>
      <c r="G93" s="35">
        <f>E93*24</f>
        <v>24</v>
      </c>
      <c r="H93" s="37">
        <v>0</v>
      </c>
      <c r="I93" s="35">
        <f>G93</f>
        <v>24</v>
      </c>
      <c r="J93" s="14" t="s">
        <v>160</v>
      </c>
      <c r="K93" s="14"/>
      <c r="L93" s="14"/>
      <c r="M93" s="14"/>
      <c r="N93" s="14"/>
      <c r="O93" s="13"/>
      <c r="P93" s="13"/>
    </row>
    <row r="94" ht="15.95" customHeight="1" spans="1:16">
      <c r="A94" s="6"/>
      <c r="B94" s="35"/>
      <c r="C94" s="35" t="s">
        <v>161</v>
      </c>
      <c r="D94" s="35" t="s">
        <v>162</v>
      </c>
      <c r="E94" s="50">
        <v>2</v>
      </c>
      <c r="F94" s="36" t="s">
        <v>159</v>
      </c>
      <c r="G94" s="35">
        <f t="shared" ref="G94:G102" si="24">E94*24</f>
        <v>48</v>
      </c>
      <c r="H94" s="37">
        <v>0</v>
      </c>
      <c r="I94" s="35">
        <f t="shared" ref="I94:I102" si="25">G94</f>
        <v>48</v>
      </c>
      <c r="J94" s="14"/>
      <c r="K94" s="14" t="s">
        <v>42</v>
      </c>
      <c r="L94" s="14"/>
      <c r="M94" s="14"/>
      <c r="N94" s="14"/>
      <c r="O94" s="14"/>
      <c r="P94" s="14"/>
    </row>
    <row r="95" ht="15.95" customHeight="1" spans="1:16">
      <c r="A95" s="6"/>
      <c r="B95" s="35" t="s">
        <v>163</v>
      </c>
      <c r="C95" s="35" t="s">
        <v>164</v>
      </c>
      <c r="D95" s="35" t="s">
        <v>165</v>
      </c>
      <c r="E95" s="50">
        <v>1</v>
      </c>
      <c r="F95" s="36" t="s">
        <v>159</v>
      </c>
      <c r="G95" s="35">
        <f t="shared" si="24"/>
        <v>24</v>
      </c>
      <c r="H95" s="37">
        <v>0</v>
      </c>
      <c r="I95" s="35">
        <f t="shared" si="25"/>
        <v>24</v>
      </c>
      <c r="J95" s="14"/>
      <c r="K95" s="14"/>
      <c r="L95" s="14"/>
      <c r="M95" s="14" t="s">
        <v>160</v>
      </c>
      <c r="N95" s="14"/>
      <c r="O95" s="14"/>
      <c r="P95" s="14"/>
    </row>
    <row r="96" ht="15.95" customHeight="1" spans="1:16">
      <c r="A96" s="6"/>
      <c r="B96" s="35"/>
      <c r="C96" s="35"/>
      <c r="D96" s="35" t="s">
        <v>166</v>
      </c>
      <c r="E96" s="50">
        <v>8</v>
      </c>
      <c r="F96" s="36" t="s">
        <v>167</v>
      </c>
      <c r="G96" s="35">
        <f t="shared" si="24"/>
        <v>192</v>
      </c>
      <c r="H96" s="37">
        <v>0</v>
      </c>
      <c r="I96" s="35">
        <f t="shared" si="25"/>
        <v>192</v>
      </c>
      <c r="J96" s="14"/>
      <c r="K96" s="14"/>
      <c r="L96" s="14"/>
      <c r="M96" s="14"/>
      <c r="N96" s="14" t="s">
        <v>168</v>
      </c>
      <c r="O96" s="14"/>
      <c r="P96" s="14"/>
    </row>
    <row r="97" ht="15.95" customHeight="1" spans="1:16">
      <c r="A97" s="6"/>
      <c r="B97" s="35" t="s">
        <v>169</v>
      </c>
      <c r="C97" s="35"/>
      <c r="D97" s="35" t="s">
        <v>170</v>
      </c>
      <c r="E97" s="50">
        <v>1</v>
      </c>
      <c r="F97" s="36" t="s">
        <v>159</v>
      </c>
      <c r="G97" s="35">
        <f t="shared" si="24"/>
        <v>24</v>
      </c>
      <c r="H97" s="37">
        <v>0</v>
      </c>
      <c r="I97" s="35">
        <f t="shared" si="25"/>
        <v>24</v>
      </c>
      <c r="J97" s="14"/>
      <c r="K97" s="14"/>
      <c r="L97" s="14"/>
      <c r="M97" s="14" t="s">
        <v>160</v>
      </c>
      <c r="N97" s="14"/>
      <c r="O97" s="14"/>
      <c r="P97" s="14"/>
    </row>
    <row r="98" ht="15.95" customHeight="1" spans="1:16">
      <c r="A98" s="6"/>
      <c r="B98" s="35"/>
      <c r="C98" s="35"/>
      <c r="D98" s="35" t="s">
        <v>171</v>
      </c>
      <c r="E98" s="50">
        <v>8</v>
      </c>
      <c r="F98" s="36" t="s">
        <v>167</v>
      </c>
      <c r="G98" s="35">
        <f t="shared" si="24"/>
        <v>192</v>
      </c>
      <c r="H98" s="37">
        <v>0</v>
      </c>
      <c r="I98" s="35">
        <f t="shared" si="25"/>
        <v>192</v>
      </c>
      <c r="J98" s="14"/>
      <c r="K98" s="14"/>
      <c r="L98" s="14"/>
      <c r="M98" s="14"/>
      <c r="N98" s="14" t="s">
        <v>168</v>
      </c>
      <c r="O98" s="14"/>
      <c r="P98" s="14"/>
    </row>
    <row r="99" ht="15.95" customHeight="1" spans="1:16">
      <c r="A99" s="6"/>
      <c r="B99" s="35" t="s">
        <v>172</v>
      </c>
      <c r="C99" s="51"/>
      <c r="D99" s="35" t="s">
        <v>173</v>
      </c>
      <c r="E99" s="50">
        <v>1</v>
      </c>
      <c r="F99" s="36" t="s">
        <v>159</v>
      </c>
      <c r="G99" s="35">
        <f t="shared" si="24"/>
        <v>24</v>
      </c>
      <c r="H99" s="37">
        <v>0</v>
      </c>
      <c r="I99" s="35">
        <f t="shared" si="25"/>
        <v>24</v>
      </c>
      <c r="J99" s="14"/>
      <c r="K99" s="14"/>
      <c r="L99" s="14"/>
      <c r="M99" s="14" t="s">
        <v>160</v>
      </c>
      <c r="N99" s="14"/>
      <c r="O99" s="14"/>
      <c r="P99" s="14"/>
    </row>
    <row r="100" ht="15.95" customHeight="1" spans="1:16">
      <c r="A100" s="6"/>
      <c r="B100" s="35"/>
      <c r="C100" s="51"/>
      <c r="D100" s="35" t="s">
        <v>174</v>
      </c>
      <c r="E100" s="50">
        <v>8</v>
      </c>
      <c r="F100" s="36" t="s">
        <v>167</v>
      </c>
      <c r="G100" s="35">
        <f t="shared" si="24"/>
        <v>192</v>
      </c>
      <c r="H100" s="37">
        <v>0</v>
      </c>
      <c r="I100" s="35">
        <f t="shared" si="25"/>
        <v>192</v>
      </c>
      <c r="J100" s="14"/>
      <c r="K100" s="14"/>
      <c r="L100" s="14"/>
      <c r="M100" s="14"/>
      <c r="N100" s="14" t="s">
        <v>168</v>
      </c>
      <c r="O100" s="14"/>
      <c r="P100" s="14"/>
    </row>
    <row r="101" ht="15.95" customHeight="1" spans="1:16">
      <c r="A101" s="6"/>
      <c r="B101" s="35" t="s">
        <v>175</v>
      </c>
      <c r="C101" s="51"/>
      <c r="D101" s="35" t="s">
        <v>176</v>
      </c>
      <c r="E101" s="36">
        <v>1</v>
      </c>
      <c r="F101" s="36" t="s">
        <v>159</v>
      </c>
      <c r="G101" s="35">
        <f t="shared" si="24"/>
        <v>24</v>
      </c>
      <c r="H101" s="37">
        <v>0</v>
      </c>
      <c r="I101" s="35">
        <f t="shared" si="25"/>
        <v>24</v>
      </c>
      <c r="J101" s="14"/>
      <c r="K101" s="14"/>
      <c r="L101" s="14"/>
      <c r="M101" s="14" t="s">
        <v>160</v>
      </c>
      <c r="N101" s="14"/>
      <c r="O101" s="14"/>
      <c r="P101" s="14"/>
    </row>
    <row r="102" ht="15.95" customHeight="1" spans="1:16">
      <c r="A102" s="6"/>
      <c r="B102" s="35"/>
      <c r="C102" s="51"/>
      <c r="D102" s="35" t="s">
        <v>177</v>
      </c>
      <c r="E102" s="50">
        <v>8</v>
      </c>
      <c r="F102" s="36" t="s">
        <v>167</v>
      </c>
      <c r="G102" s="35">
        <f t="shared" si="24"/>
        <v>192</v>
      </c>
      <c r="H102" s="37">
        <v>0</v>
      </c>
      <c r="I102" s="35">
        <f t="shared" si="25"/>
        <v>192</v>
      </c>
      <c r="J102" s="14"/>
      <c r="K102" s="14"/>
      <c r="L102" s="14"/>
      <c r="M102" s="14"/>
      <c r="N102" s="14" t="s">
        <v>168</v>
      </c>
      <c r="O102" s="14"/>
      <c r="P102" s="14"/>
    </row>
    <row r="103" ht="15.95" customHeight="1" spans="1:16">
      <c r="A103" s="6"/>
      <c r="B103" s="33" t="s">
        <v>178</v>
      </c>
      <c r="C103" s="34"/>
      <c r="D103" s="7"/>
      <c r="E103" s="6">
        <v>12</v>
      </c>
      <c r="F103" s="6"/>
      <c r="G103" s="6">
        <v>240</v>
      </c>
      <c r="H103" s="52">
        <v>0</v>
      </c>
      <c r="I103" s="52">
        <v>240</v>
      </c>
      <c r="J103" s="14"/>
      <c r="K103" s="14"/>
      <c r="L103" s="14"/>
      <c r="M103" s="14"/>
      <c r="N103" s="14"/>
      <c r="O103" s="14"/>
      <c r="P103" s="14"/>
    </row>
    <row r="104" ht="15.95" customHeight="1" spans="1:16">
      <c r="A104" s="6"/>
      <c r="B104" s="35" t="s">
        <v>179</v>
      </c>
      <c r="C104" s="35"/>
      <c r="D104" s="35" t="s">
        <v>180</v>
      </c>
      <c r="E104" s="35">
        <v>2</v>
      </c>
      <c r="F104" s="35" t="s">
        <v>159</v>
      </c>
      <c r="G104" s="35">
        <v>48</v>
      </c>
      <c r="H104" s="37"/>
      <c r="I104" s="37">
        <v>48</v>
      </c>
      <c r="J104" s="14" t="s">
        <v>42</v>
      </c>
      <c r="K104" s="14"/>
      <c r="L104" s="14"/>
      <c r="M104" s="14"/>
      <c r="N104" s="14"/>
      <c r="O104" s="13"/>
      <c r="P104" s="63" t="s">
        <v>181</v>
      </c>
    </row>
    <row r="105" ht="15.95" customHeight="1" spans="1:16">
      <c r="A105" s="6"/>
      <c r="B105" s="35" t="s">
        <v>182</v>
      </c>
      <c r="C105" s="35"/>
      <c r="D105" s="35" t="s">
        <v>183</v>
      </c>
      <c r="E105" s="35">
        <v>12</v>
      </c>
      <c r="F105" s="35" t="s">
        <v>159</v>
      </c>
      <c r="G105" s="35">
        <f>E105*24</f>
        <v>288</v>
      </c>
      <c r="H105" s="37"/>
      <c r="I105" s="37">
        <f>G105</f>
        <v>288</v>
      </c>
      <c r="J105" s="14" t="s">
        <v>160</v>
      </c>
      <c r="K105" s="14" t="s">
        <v>42</v>
      </c>
      <c r="L105" s="14"/>
      <c r="M105" s="14" t="s">
        <v>160</v>
      </c>
      <c r="N105" s="14" t="s">
        <v>168</v>
      </c>
      <c r="O105" s="14"/>
      <c r="P105" s="44" t="s">
        <v>184</v>
      </c>
    </row>
    <row r="106" ht="15.95" customHeight="1" spans="1:16">
      <c r="A106" s="6"/>
      <c r="B106" s="35" t="s">
        <v>185</v>
      </c>
      <c r="C106" s="35"/>
      <c r="D106" s="35" t="s">
        <v>186</v>
      </c>
      <c r="E106" s="35">
        <v>16</v>
      </c>
      <c r="F106" s="35" t="s">
        <v>159</v>
      </c>
      <c r="G106" s="35">
        <f>16*24</f>
        <v>384</v>
      </c>
      <c r="H106" s="37"/>
      <c r="I106" s="37">
        <v>384</v>
      </c>
      <c r="J106" s="14"/>
      <c r="K106" s="14"/>
      <c r="L106" s="14"/>
      <c r="M106" s="14"/>
      <c r="N106" s="14"/>
      <c r="O106" s="14" t="s">
        <v>187</v>
      </c>
      <c r="P106" s="44"/>
    </row>
    <row r="107" ht="15.95" customHeight="1" spans="1:16">
      <c r="A107" s="6"/>
      <c r="B107" s="35" t="s">
        <v>188</v>
      </c>
      <c r="C107" s="35"/>
      <c r="D107" s="35" t="s">
        <v>189</v>
      </c>
      <c r="E107" s="35">
        <v>8</v>
      </c>
      <c r="F107" s="35" t="s">
        <v>159</v>
      </c>
      <c r="G107" s="35">
        <f>8*16</f>
        <v>128</v>
      </c>
      <c r="H107" s="37"/>
      <c r="I107" s="37">
        <v>128</v>
      </c>
      <c r="J107" s="14"/>
      <c r="K107" s="14"/>
      <c r="L107" s="14"/>
      <c r="M107" s="14"/>
      <c r="N107" s="14" t="s">
        <v>190</v>
      </c>
      <c r="O107" s="14"/>
      <c r="P107" s="63" t="s">
        <v>191</v>
      </c>
    </row>
    <row r="108" ht="23.1" customHeight="1" spans="1:16">
      <c r="A108" s="6"/>
      <c r="B108" s="33" t="s">
        <v>192</v>
      </c>
      <c r="C108" s="34"/>
      <c r="D108" s="7"/>
      <c r="E108" s="6">
        <f>SUM(E104:E107)</f>
        <v>38</v>
      </c>
      <c r="F108" s="6"/>
      <c r="G108" s="6">
        <v>848</v>
      </c>
      <c r="H108" s="6"/>
      <c r="I108" s="6">
        <v>848</v>
      </c>
      <c r="J108" s="14"/>
      <c r="K108" s="14"/>
      <c r="L108" s="21"/>
      <c r="M108" s="21"/>
      <c r="N108" s="21"/>
      <c r="O108" s="21"/>
      <c r="P108" s="64" t="s">
        <v>193</v>
      </c>
    </row>
    <row r="109" ht="15.95" customHeight="1" spans="1:16">
      <c r="A109" s="6" t="s">
        <v>194</v>
      </c>
      <c r="B109" s="6" t="s">
        <v>89</v>
      </c>
      <c r="C109" s="6"/>
      <c r="D109" s="6"/>
      <c r="E109" s="6">
        <v>137</v>
      </c>
      <c r="F109" s="6"/>
      <c r="G109" s="6">
        <v>2760</v>
      </c>
      <c r="H109" s="6">
        <f>H89+H108</f>
        <v>822</v>
      </c>
      <c r="I109" s="6">
        <v>1938</v>
      </c>
      <c r="J109" s="6" t="s">
        <v>195</v>
      </c>
      <c r="K109" s="6" t="s">
        <v>196</v>
      </c>
      <c r="L109" s="6">
        <v>19</v>
      </c>
      <c r="M109" s="6" t="s">
        <v>197</v>
      </c>
      <c r="N109" s="6"/>
      <c r="O109" s="6"/>
      <c r="P109" s="21"/>
    </row>
    <row r="110" ht="15.95" customHeight="1" spans="1:16">
      <c r="A110" s="6"/>
      <c r="B110" s="6" t="s">
        <v>97</v>
      </c>
      <c r="C110" s="6"/>
      <c r="D110" s="6"/>
      <c r="E110" s="6">
        <v>137</v>
      </c>
      <c r="F110" s="6"/>
      <c r="G110" s="6">
        <v>2760</v>
      </c>
      <c r="H110" s="6">
        <f>H90+H108</f>
        <v>828</v>
      </c>
      <c r="I110" s="6">
        <v>1932</v>
      </c>
      <c r="J110" s="6" t="s">
        <v>195</v>
      </c>
      <c r="K110" s="6" t="s">
        <v>198</v>
      </c>
      <c r="L110" s="6">
        <v>19</v>
      </c>
      <c r="M110" s="6" t="s">
        <v>195</v>
      </c>
      <c r="N110" s="6"/>
      <c r="O110" s="6"/>
      <c r="P110" s="21"/>
    </row>
    <row r="111" ht="15.95" customHeight="1" spans="1:16">
      <c r="A111" s="6"/>
      <c r="B111" s="6" t="s">
        <v>100</v>
      </c>
      <c r="C111" s="6"/>
      <c r="D111" s="6"/>
      <c r="E111" s="6">
        <v>137</v>
      </c>
      <c r="F111" s="6"/>
      <c r="G111" s="6">
        <v>2760</v>
      </c>
      <c r="H111" s="6">
        <f>H91+H108</f>
        <v>838</v>
      </c>
      <c r="I111" s="6">
        <v>1922</v>
      </c>
      <c r="J111" s="6" t="s">
        <v>199</v>
      </c>
      <c r="K111" s="6" t="s">
        <v>200</v>
      </c>
      <c r="L111" s="6">
        <v>22</v>
      </c>
      <c r="M111" s="6" t="s">
        <v>199</v>
      </c>
      <c r="N111" s="6"/>
      <c r="O111" s="6"/>
      <c r="P111" s="21"/>
    </row>
    <row r="112" ht="15.95" customHeight="1" spans="1:16">
      <c r="A112" s="6"/>
      <c r="B112" s="6" t="s">
        <v>105</v>
      </c>
      <c r="C112" s="6"/>
      <c r="D112" s="6"/>
      <c r="E112" s="6">
        <v>137</v>
      </c>
      <c r="F112" s="6"/>
      <c r="G112" s="6">
        <v>2760</v>
      </c>
      <c r="H112" s="6">
        <f>H92+H108</f>
        <v>838</v>
      </c>
      <c r="I112" s="6">
        <v>1922</v>
      </c>
      <c r="J112" s="6" t="s">
        <v>199</v>
      </c>
      <c r="K112" s="6" t="s">
        <v>200</v>
      </c>
      <c r="L112" s="6">
        <v>22</v>
      </c>
      <c r="M112" s="6" t="s">
        <v>199</v>
      </c>
      <c r="N112" s="6"/>
      <c r="O112" s="6"/>
      <c r="P112" s="21"/>
    </row>
    <row r="113" ht="23.1" customHeight="1" spans="1:16">
      <c r="A113" s="6" t="s">
        <v>201</v>
      </c>
      <c r="B113" s="53" t="s">
        <v>202</v>
      </c>
      <c r="C113" s="54"/>
      <c r="D113" s="6" t="s">
        <v>203</v>
      </c>
      <c r="E113" s="6" t="s">
        <v>204</v>
      </c>
      <c r="F113" s="6"/>
      <c r="G113" s="6"/>
      <c r="H113" s="52"/>
      <c r="I113" s="52"/>
      <c r="J113" s="21" t="s">
        <v>205</v>
      </c>
      <c r="K113" s="21"/>
      <c r="L113" s="21"/>
      <c r="M113" s="21"/>
      <c r="N113" s="21"/>
      <c r="O113" s="21"/>
      <c r="P113" s="21" t="s">
        <v>206</v>
      </c>
    </row>
    <row r="114" ht="15.95" customHeight="1" spans="1:16">
      <c r="A114" s="6"/>
      <c r="B114" s="6" t="s">
        <v>89</v>
      </c>
      <c r="C114" s="6"/>
      <c r="D114" s="55">
        <f t="shared" ref="D114:D117" si="26">12/149</f>
        <v>0.0805369127516778</v>
      </c>
      <c r="E114" s="55">
        <f t="shared" ref="E114:E117" si="27">(H89-96)/2760</f>
        <v>0.26304347826087</v>
      </c>
      <c r="F114" s="55"/>
      <c r="G114" s="55"/>
      <c r="H114" s="56"/>
      <c r="I114" s="56"/>
      <c r="J114" s="65">
        <f>I89/2760</f>
        <v>0.307971014492754</v>
      </c>
      <c r="K114" s="65"/>
      <c r="L114" s="65"/>
      <c r="M114" s="65"/>
      <c r="N114" s="65"/>
      <c r="O114" s="65"/>
      <c r="P114" s="65">
        <f>I108/G109</f>
        <v>0.307246376811594</v>
      </c>
    </row>
    <row r="115" ht="15.95" customHeight="1" spans="1:16">
      <c r="A115" s="6"/>
      <c r="B115" s="6" t="s">
        <v>97</v>
      </c>
      <c r="C115" s="6"/>
      <c r="D115" s="55">
        <f t="shared" si="26"/>
        <v>0.0805369127516778</v>
      </c>
      <c r="E115" s="55">
        <f t="shared" si="27"/>
        <v>0.265217391304348</v>
      </c>
      <c r="F115" s="55"/>
      <c r="G115" s="55"/>
      <c r="H115" s="56"/>
      <c r="I115" s="56"/>
      <c r="J115" s="65">
        <f>I90/2760</f>
        <v>0.305797101449275</v>
      </c>
      <c r="K115" s="65"/>
      <c r="L115" s="65"/>
      <c r="M115" s="65"/>
      <c r="N115" s="65"/>
      <c r="O115" s="65"/>
      <c r="P115" s="65">
        <f>I108/G110</f>
        <v>0.307246376811594</v>
      </c>
    </row>
    <row r="116" ht="15.95" customHeight="1" spans="1:16">
      <c r="A116" s="6"/>
      <c r="B116" s="6" t="s">
        <v>100</v>
      </c>
      <c r="C116" s="6"/>
      <c r="D116" s="55">
        <f t="shared" si="26"/>
        <v>0.0805369127516778</v>
      </c>
      <c r="E116" s="55">
        <f t="shared" si="27"/>
        <v>0.268840579710145</v>
      </c>
      <c r="F116" s="55"/>
      <c r="G116" s="55"/>
      <c r="H116" s="56"/>
      <c r="I116" s="56"/>
      <c r="J116" s="65">
        <f>I91/2760</f>
        <v>0.302173913043478</v>
      </c>
      <c r="K116" s="65"/>
      <c r="L116" s="65"/>
      <c r="M116" s="65"/>
      <c r="N116" s="65"/>
      <c r="O116" s="65"/>
      <c r="P116" s="65">
        <f>I108/G111</f>
        <v>0.307246376811594</v>
      </c>
    </row>
    <row r="117" ht="15.95" customHeight="1" spans="1:16">
      <c r="A117" s="6"/>
      <c r="B117" s="6" t="s">
        <v>105</v>
      </c>
      <c r="C117" s="6"/>
      <c r="D117" s="55">
        <f t="shared" si="26"/>
        <v>0.0805369127516778</v>
      </c>
      <c r="E117" s="55">
        <f t="shared" si="27"/>
        <v>0.268840579710145</v>
      </c>
      <c r="F117" s="55"/>
      <c r="G117" s="55"/>
      <c r="H117" s="56"/>
      <c r="I117" s="56"/>
      <c r="J117" s="65">
        <f>I92/2760</f>
        <v>0.302173913043478</v>
      </c>
      <c r="K117" s="65"/>
      <c r="L117" s="65"/>
      <c r="M117" s="65"/>
      <c r="N117" s="65"/>
      <c r="O117" s="65"/>
      <c r="P117" s="65">
        <f>I108/G112</f>
        <v>0.307246376811594</v>
      </c>
    </row>
    <row r="118" ht="15.95" customHeight="1" spans="1:16">
      <c r="A118" s="6"/>
      <c r="B118" s="6" t="s">
        <v>202</v>
      </c>
      <c r="C118" s="6"/>
      <c r="D118" s="6" t="s">
        <v>207</v>
      </c>
      <c r="E118" s="6"/>
      <c r="F118" s="6"/>
      <c r="G118" s="6"/>
      <c r="H118" s="52"/>
      <c r="I118" s="52"/>
      <c r="J118" s="11" t="s">
        <v>208</v>
      </c>
      <c r="K118" s="11"/>
      <c r="L118" s="11"/>
      <c r="M118" s="11"/>
      <c r="N118" s="11"/>
      <c r="O118" s="11"/>
      <c r="P118" s="11"/>
    </row>
    <row r="119" ht="15.95" customHeight="1" spans="1:16">
      <c r="A119" s="6"/>
      <c r="B119" s="6" t="s">
        <v>89</v>
      </c>
      <c r="C119" s="6"/>
      <c r="D119" s="55">
        <f>H109/G109</f>
        <v>0.297826086956522</v>
      </c>
      <c r="E119" s="55"/>
      <c r="F119" s="55"/>
      <c r="G119" s="55"/>
      <c r="H119" s="56"/>
      <c r="I119" s="56"/>
      <c r="J119" s="65">
        <f>I109/G109</f>
        <v>0.702173913043478</v>
      </c>
      <c r="K119" s="65"/>
      <c r="L119" s="65"/>
      <c r="M119" s="65"/>
      <c r="N119" s="65"/>
      <c r="O119" s="65"/>
      <c r="P119" s="65"/>
    </row>
    <row r="120" ht="15.95" customHeight="1" spans="1:16">
      <c r="A120" s="6"/>
      <c r="B120" s="6" t="s">
        <v>97</v>
      </c>
      <c r="C120" s="6"/>
      <c r="D120" s="55">
        <f>H110/G110</f>
        <v>0.3</v>
      </c>
      <c r="E120" s="55"/>
      <c r="F120" s="55"/>
      <c r="G120" s="55"/>
      <c r="H120" s="56"/>
      <c r="I120" s="56"/>
      <c r="J120" s="65">
        <f>I110/G110</f>
        <v>0.7</v>
      </c>
      <c r="K120" s="65"/>
      <c r="L120" s="65"/>
      <c r="M120" s="65"/>
      <c r="N120" s="65"/>
      <c r="O120" s="65"/>
      <c r="P120" s="65"/>
    </row>
    <row r="121" ht="15.95" customHeight="1" spans="1:16">
      <c r="A121" s="6"/>
      <c r="B121" s="6" t="s">
        <v>100</v>
      </c>
      <c r="C121" s="6"/>
      <c r="D121" s="55">
        <f>H111/G111</f>
        <v>0.303623188405797</v>
      </c>
      <c r="E121" s="55"/>
      <c r="F121" s="55"/>
      <c r="G121" s="55"/>
      <c r="H121" s="56"/>
      <c r="I121" s="56"/>
      <c r="J121" s="65">
        <f>I111/G111</f>
        <v>0.696376811594203</v>
      </c>
      <c r="K121" s="65"/>
      <c r="L121" s="65"/>
      <c r="M121" s="65"/>
      <c r="N121" s="65"/>
      <c r="O121" s="65"/>
      <c r="P121" s="65"/>
    </row>
    <row r="122" ht="15.95" customHeight="1" spans="1:16">
      <c r="A122" s="6"/>
      <c r="B122" s="6" t="s">
        <v>105</v>
      </c>
      <c r="C122" s="6"/>
      <c r="D122" s="55">
        <f>H112/G112</f>
        <v>0.303623188405797</v>
      </c>
      <c r="E122" s="55"/>
      <c r="F122" s="55"/>
      <c r="G122" s="55"/>
      <c r="H122" s="56"/>
      <c r="I122" s="56"/>
      <c r="J122" s="65">
        <f>I112/G112</f>
        <v>0.696376811594203</v>
      </c>
      <c r="K122" s="65"/>
      <c r="L122" s="65"/>
      <c r="M122" s="65"/>
      <c r="N122" s="65"/>
      <c r="O122" s="65"/>
      <c r="P122" s="65"/>
    </row>
    <row r="123" ht="15.95" customHeight="1" spans="1:16">
      <c r="A123" s="32" t="s">
        <v>209</v>
      </c>
      <c r="B123" s="21" t="s">
        <v>210</v>
      </c>
      <c r="C123" s="21"/>
      <c r="D123" s="28"/>
      <c r="E123" s="29"/>
      <c r="F123" s="57"/>
      <c r="G123" s="57"/>
      <c r="H123" s="58"/>
      <c r="I123" s="66"/>
      <c r="J123" s="25"/>
      <c r="K123" s="25"/>
      <c r="L123" s="25"/>
      <c r="M123" s="25"/>
      <c r="N123" s="26"/>
      <c r="O123" s="67"/>
      <c r="P123" s="68"/>
    </row>
    <row r="124" ht="15.95" customHeight="1" spans="1:16">
      <c r="A124" s="32"/>
      <c r="B124" s="21"/>
      <c r="C124" s="21"/>
      <c r="D124" s="20" t="s">
        <v>211</v>
      </c>
      <c r="E124" s="21"/>
      <c r="F124" s="42"/>
      <c r="G124" s="42"/>
      <c r="H124" s="59"/>
      <c r="I124" s="16"/>
      <c r="J124" s="20" t="s">
        <v>212</v>
      </c>
      <c r="K124" s="20"/>
      <c r="L124" s="20"/>
      <c r="M124" s="20"/>
      <c r="N124" s="21"/>
      <c r="O124" s="42"/>
      <c r="P124" s="14"/>
    </row>
    <row r="125" ht="15.95" customHeight="1" spans="1:16">
      <c r="A125" s="28"/>
      <c r="B125" s="28"/>
      <c r="C125" s="28"/>
      <c r="D125" s="28"/>
      <c r="E125" s="28"/>
      <c r="F125" s="57"/>
      <c r="G125" s="57"/>
      <c r="H125" s="58"/>
      <c r="I125" s="58"/>
      <c r="J125" s="28"/>
      <c r="K125" s="28"/>
      <c r="L125" s="28"/>
      <c r="M125" s="28"/>
      <c r="N125" s="28"/>
      <c r="O125" s="57"/>
      <c r="P125" s="57"/>
    </row>
    <row r="126" ht="172.5" customHeight="1" spans="1:16">
      <c r="A126" s="60" t="s">
        <v>213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</row>
    <row r="127" spans="1:1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</row>
    <row r="128" spans="1:1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</row>
    <row r="129" spans="1:1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</row>
    <row r="130" spans="1:1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</row>
    <row r="131" spans="1:1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</row>
    <row r="132" spans="1:1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</row>
    <row r="133" spans="1:1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</row>
    <row r="134" spans="1:1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</row>
    <row r="135" spans="1:1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</row>
    <row r="136" spans="1:1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</row>
    <row r="137" spans="1:1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</row>
  </sheetData>
  <mergeCells count="149">
    <mergeCell ref="A2:P2"/>
    <mergeCell ref="H3:I3"/>
    <mergeCell ref="H4:I4"/>
    <mergeCell ref="J5:K5"/>
    <mergeCell ref="L5:M5"/>
    <mergeCell ref="N5:O5"/>
    <mergeCell ref="B7:C7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D26"/>
    <mergeCell ref="B27:C27"/>
    <mergeCell ref="B28:C28"/>
    <mergeCell ref="B29:C29"/>
    <mergeCell ref="B30:D30"/>
    <mergeCell ref="A31:D31"/>
    <mergeCell ref="B32:C32"/>
    <mergeCell ref="B33:C33"/>
    <mergeCell ref="B34:C34"/>
    <mergeCell ref="B35:C35"/>
    <mergeCell ref="B36:D36"/>
    <mergeCell ref="B40:D40"/>
    <mergeCell ref="B44:D44"/>
    <mergeCell ref="B48:D48"/>
    <mergeCell ref="B51:D51"/>
    <mergeCell ref="B56:D56"/>
    <mergeCell ref="B61:D61"/>
    <mergeCell ref="B66:D66"/>
    <mergeCell ref="B71:D71"/>
    <mergeCell ref="B75:D75"/>
    <mergeCell ref="B80:D80"/>
    <mergeCell ref="B84:D84"/>
    <mergeCell ref="B88:D88"/>
    <mergeCell ref="B103:D103"/>
    <mergeCell ref="B104:C104"/>
    <mergeCell ref="B105:C105"/>
    <mergeCell ref="B106:C106"/>
    <mergeCell ref="B107:C107"/>
    <mergeCell ref="B108:D108"/>
    <mergeCell ref="B109:D109"/>
    <mergeCell ref="B110:D110"/>
    <mergeCell ref="B111:D111"/>
    <mergeCell ref="B112:D112"/>
    <mergeCell ref="B113:C113"/>
    <mergeCell ref="E113:I113"/>
    <mergeCell ref="J113:O113"/>
    <mergeCell ref="B114:C114"/>
    <mergeCell ref="E114:I114"/>
    <mergeCell ref="J114:O114"/>
    <mergeCell ref="B115:C115"/>
    <mergeCell ref="E115:I115"/>
    <mergeCell ref="J115:O115"/>
    <mergeCell ref="B116:C116"/>
    <mergeCell ref="E116:I116"/>
    <mergeCell ref="J116:O116"/>
    <mergeCell ref="B117:C117"/>
    <mergeCell ref="E117:I117"/>
    <mergeCell ref="J117:O117"/>
    <mergeCell ref="B118:C118"/>
    <mergeCell ref="D118:I118"/>
    <mergeCell ref="J118:P118"/>
    <mergeCell ref="B119:C119"/>
    <mergeCell ref="D119:I119"/>
    <mergeCell ref="J119:P119"/>
    <mergeCell ref="B120:C120"/>
    <mergeCell ref="D120:I120"/>
    <mergeCell ref="J120:P120"/>
    <mergeCell ref="B121:C121"/>
    <mergeCell ref="D121:I121"/>
    <mergeCell ref="J121:P121"/>
    <mergeCell ref="B122:C122"/>
    <mergeCell ref="D122:I122"/>
    <mergeCell ref="J122:P122"/>
    <mergeCell ref="D123:E123"/>
    <mergeCell ref="F123:I123"/>
    <mergeCell ref="J123:N123"/>
    <mergeCell ref="O123:P123"/>
    <mergeCell ref="D124:E124"/>
    <mergeCell ref="F124:I124"/>
    <mergeCell ref="J124:N124"/>
    <mergeCell ref="O124:P124"/>
    <mergeCell ref="A126:P126"/>
    <mergeCell ref="A127:P127"/>
    <mergeCell ref="A128:P128"/>
    <mergeCell ref="A129:P129"/>
    <mergeCell ref="A130:P130"/>
    <mergeCell ref="A131:P131"/>
    <mergeCell ref="A132:P132"/>
    <mergeCell ref="A133:P133"/>
    <mergeCell ref="A134:P134"/>
    <mergeCell ref="A135:P135"/>
    <mergeCell ref="A136:P136"/>
    <mergeCell ref="A137:P137"/>
    <mergeCell ref="A3:A6"/>
    <mergeCell ref="A7:A26"/>
    <mergeCell ref="A27:A30"/>
    <mergeCell ref="A32:A36"/>
    <mergeCell ref="A37:A51"/>
    <mergeCell ref="A52:A71"/>
    <mergeCell ref="A72:A88"/>
    <mergeCell ref="A93:A108"/>
    <mergeCell ref="A109:A112"/>
    <mergeCell ref="A113:A122"/>
    <mergeCell ref="A123:A124"/>
    <mergeCell ref="B37:B39"/>
    <mergeCell ref="B41:B43"/>
    <mergeCell ref="B45:B47"/>
    <mergeCell ref="B49:B50"/>
    <mergeCell ref="B52:B55"/>
    <mergeCell ref="B57:B60"/>
    <mergeCell ref="B62:B65"/>
    <mergeCell ref="B67:B70"/>
    <mergeCell ref="B72:B74"/>
    <mergeCell ref="B76:B79"/>
    <mergeCell ref="B81:B83"/>
    <mergeCell ref="B85:B87"/>
    <mergeCell ref="B93:B94"/>
    <mergeCell ref="B95:B96"/>
    <mergeCell ref="B97:B98"/>
    <mergeCell ref="B99:B100"/>
    <mergeCell ref="B101:B102"/>
    <mergeCell ref="D3:D6"/>
    <mergeCell ref="E3:E6"/>
    <mergeCell ref="F3:F6"/>
    <mergeCell ref="G3:G6"/>
    <mergeCell ref="H5:H6"/>
    <mergeCell ref="I5:I6"/>
    <mergeCell ref="P3:P4"/>
    <mergeCell ref="P22:P23"/>
    <mergeCell ref="P27:P28"/>
    <mergeCell ref="P105:P106"/>
    <mergeCell ref="B3:C6"/>
    <mergeCell ref="J3:O4"/>
    <mergeCell ref="A89:C92"/>
    <mergeCell ref="B123:C124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admin-zxl</dc:creator>
  <cp:lastModifiedBy>86139</cp:lastModifiedBy>
  <dcterms:created xsi:type="dcterms:W3CDTF">2021-03-25T02:44:00Z</dcterms:created>
  <cp:lastPrinted>2022-06-27T08:20:00Z</cp:lastPrinted>
  <dcterms:modified xsi:type="dcterms:W3CDTF">2022-09-01T01:54:45Z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DD219C1E83564DFAA00BF0ED55CE207E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