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76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<sst xmlns="http://schemas.openxmlformats.org/spreadsheetml/2006/main" count="347" uniqueCount="216">
  <si>
    <t>附录2</t>
  </si>
  <si>
    <t>建筑工程专业群2022级教学计划进程表</t>
  </si>
  <si>
    <t>模块名称及比例</t>
  </si>
  <si>
    <t>课程代码</t>
  </si>
  <si>
    <t>课程名称</t>
  </si>
  <si>
    <t>学分</t>
  </si>
  <si>
    <t>课程类型</t>
  </si>
  <si>
    <t>总学时</t>
  </si>
  <si>
    <t>学时</t>
  </si>
  <si>
    <t>各学期周学时分配</t>
  </si>
  <si>
    <t>备 注</t>
  </si>
  <si>
    <t>分配</t>
  </si>
  <si>
    <t>理论</t>
  </si>
  <si>
    <t>实践</t>
  </si>
  <si>
    <t>一</t>
  </si>
  <si>
    <t>二</t>
  </si>
  <si>
    <t>三</t>
  </si>
  <si>
    <t>公共必修课 %</t>
  </si>
  <si>
    <t>G00001</t>
  </si>
  <si>
    <t>思想道德与法制</t>
  </si>
  <si>
    <t>B</t>
  </si>
  <si>
    <t>G00002</t>
  </si>
  <si>
    <t>毛泽东思想和中国特色社会主义理论体系概论</t>
  </si>
  <si>
    <t>G03445</t>
  </si>
  <si>
    <t>习近平新时代中国特色社会主义思想概论</t>
  </si>
  <si>
    <t>G00684</t>
  </si>
  <si>
    <t>体育与健康1</t>
  </si>
  <si>
    <t>G00578</t>
  </si>
  <si>
    <t>体育与健康2</t>
  </si>
  <si>
    <t>G00579</t>
  </si>
  <si>
    <t>体育与健康3</t>
  </si>
  <si>
    <t>经管、机电、信息、外旅、医学院第三学期</t>
  </si>
  <si>
    <t>G00004</t>
  </si>
  <si>
    <t>基础英语</t>
  </si>
  <si>
    <t>经管、艺术、建工、电影第一学期</t>
  </si>
  <si>
    <r>
      <rPr>
        <sz val="9"/>
        <color theme="1"/>
        <rFont val="宋体"/>
        <charset val="134"/>
      </rPr>
      <t>G</t>
    </r>
    <r>
      <rPr>
        <sz val="9"/>
        <color theme="1"/>
        <rFont val="宋体"/>
        <charset val="134"/>
      </rPr>
      <t>02727</t>
    </r>
  </si>
  <si>
    <t>信息技术</t>
  </si>
  <si>
    <t>信息、机电、学前、外旅第一学期</t>
  </si>
  <si>
    <t>32课时线下</t>
  </si>
  <si>
    <t>G00826</t>
  </si>
  <si>
    <t>大学生心理健康教育</t>
  </si>
  <si>
    <t>G00010</t>
  </si>
  <si>
    <t>军事课</t>
  </si>
  <si>
    <t>2周</t>
  </si>
  <si>
    <t>含军事理论和军事训练，军训期间完成</t>
  </si>
  <si>
    <t>G00009</t>
  </si>
  <si>
    <t>形势与政策</t>
  </si>
  <si>
    <t>√</t>
  </si>
  <si>
    <t>第1-5学期进行，每学期8学时</t>
  </si>
  <si>
    <t>G00005</t>
  </si>
  <si>
    <t>高等数学</t>
  </si>
  <si>
    <t>A</t>
  </si>
  <si>
    <t>没有开设的专业可以删除</t>
  </si>
  <si>
    <t>占比</t>
  </si>
  <si>
    <t>G01632</t>
  </si>
  <si>
    <t>生涯体验——生涯规划</t>
  </si>
  <si>
    <t>A类</t>
  </si>
  <si>
    <t>G01633</t>
  </si>
  <si>
    <t>生涯体验——创业教育</t>
  </si>
  <si>
    <t>B类理论造价</t>
  </si>
  <si>
    <t>G01634</t>
  </si>
  <si>
    <t>生涯体验——就业指导</t>
  </si>
  <si>
    <t>B类实践造价</t>
  </si>
  <si>
    <t>G00003</t>
  </si>
  <si>
    <t>大学语文</t>
  </si>
  <si>
    <t>C类</t>
  </si>
  <si>
    <t>G02215</t>
  </si>
  <si>
    <t>劳动教育</t>
  </si>
  <si>
    <t>第1-2学期进行</t>
  </si>
  <si>
    <t>G00030</t>
  </si>
  <si>
    <t>入学教育</t>
  </si>
  <si>
    <t>2周，穿插在军训中</t>
  </si>
  <si>
    <t>“公共必修课”模块小计</t>
  </si>
  <si>
    <t>第1-4学期开设</t>
  </si>
  <si>
    <t>美育概论</t>
  </si>
  <si>
    <t>公共选修课</t>
  </si>
  <si>
    <r>
      <rPr>
        <b/>
        <sz val="9"/>
        <color theme="1"/>
        <rFont val="宋体"/>
        <charset val="134"/>
      </rPr>
      <t>“综合素质选修课” 模块小计（至少应选修</t>
    </r>
    <r>
      <rPr>
        <b/>
        <sz val="9"/>
        <color theme="1"/>
        <rFont val="宋体"/>
        <charset val="134"/>
      </rPr>
      <t>6</t>
    </r>
    <r>
      <rPr>
        <b/>
        <sz val="9"/>
        <color theme="1"/>
        <rFont val="宋体"/>
        <charset val="134"/>
      </rPr>
      <t>学分）</t>
    </r>
  </si>
  <si>
    <t>B类理论建工</t>
  </si>
  <si>
    <t>“公共基础课程”模块小计</t>
  </si>
  <si>
    <t>B类实践建工</t>
  </si>
  <si>
    <t>专业（群）共享课程 %</t>
  </si>
  <si>
    <t>G00241</t>
  </si>
  <si>
    <t>建筑制图与识图</t>
  </si>
  <si>
    <t>G03471</t>
  </si>
  <si>
    <t>建筑构造</t>
  </si>
  <si>
    <t>G00438</t>
  </si>
  <si>
    <t xml:space="preserve">建筑CAD  </t>
  </si>
  <si>
    <t>G03472</t>
  </si>
  <si>
    <t>BIM技术应用</t>
  </si>
  <si>
    <t>“专业（群）共享课程”模块小计</t>
  </si>
  <si>
    <r>
      <rPr>
        <b/>
        <sz val="9"/>
        <color theme="1"/>
        <rFont val="宋体"/>
        <charset val="134"/>
      </rPr>
      <t xml:space="preserve">专业（群）基础课程      </t>
    </r>
    <r>
      <rPr>
        <b/>
        <sz val="9"/>
        <color theme="1"/>
        <rFont val="宋体"/>
        <charset val="134"/>
      </rPr>
      <t>%</t>
    </r>
  </si>
  <si>
    <t>(1)建筑工程技术专业</t>
  </si>
  <si>
    <t>G00518</t>
  </si>
  <si>
    <t>建筑材料</t>
  </si>
  <si>
    <t>G02706</t>
  </si>
  <si>
    <t>建筑结构施工图平法识读</t>
  </si>
  <si>
    <t>G00437</t>
  </si>
  <si>
    <t>建筑力学</t>
  </si>
  <si>
    <t>B类理论建设</t>
  </si>
  <si>
    <t>G01815</t>
  </si>
  <si>
    <t>混凝土与砌体结构</t>
  </si>
  <si>
    <t>B类实践建设</t>
  </si>
  <si>
    <t>G00439</t>
  </si>
  <si>
    <t>建筑法规</t>
  </si>
  <si>
    <t>G00517</t>
  </si>
  <si>
    <t>土木工程概论</t>
  </si>
  <si>
    <t>“建筑工程技术专业”基础课模块小计</t>
  </si>
  <si>
    <t>(2)工程造价专业</t>
  </si>
  <si>
    <t>G03381</t>
  </si>
  <si>
    <t>工程造价概论</t>
  </si>
  <si>
    <t>G00436</t>
  </si>
  <si>
    <t>建筑工程测量</t>
  </si>
  <si>
    <t>G00889</t>
  </si>
  <si>
    <t>工程经济学</t>
  </si>
  <si>
    <t>G02261</t>
  </si>
  <si>
    <t>建筑力学与结构</t>
  </si>
  <si>
    <t>G01372</t>
  </si>
  <si>
    <t>建筑工程招投标与合同管理</t>
  </si>
  <si>
    <t>“工程造价专业”基础课模块小计</t>
  </si>
  <si>
    <t>(3)建筑设计专业</t>
  </si>
  <si>
    <t>G01382</t>
  </si>
  <si>
    <t>设计素描</t>
  </si>
  <si>
    <t>G01383</t>
  </si>
  <si>
    <t>设计色彩</t>
  </si>
  <si>
    <t>G00074</t>
  </si>
  <si>
    <t>设计构成</t>
  </si>
  <si>
    <t>G01068</t>
  </si>
  <si>
    <t>中外建筑史</t>
  </si>
  <si>
    <t>G01339</t>
  </si>
  <si>
    <t>建筑初步</t>
  </si>
  <si>
    <t>G01639</t>
  </si>
  <si>
    <t>计算机辅助设计3Dmax</t>
  </si>
  <si>
    <t>G02265</t>
  </si>
  <si>
    <t>计算机辅助设计Sketchup</t>
  </si>
  <si>
    <t>“建筑设计专业”基础课模块小计</t>
  </si>
  <si>
    <r>
      <rPr>
        <b/>
        <sz val="9"/>
        <color theme="1"/>
        <rFont val="宋体"/>
        <charset val="134"/>
      </rPr>
      <t xml:space="preserve">专业（群）核心课程      </t>
    </r>
    <r>
      <rPr>
        <b/>
        <sz val="9"/>
        <color theme="1"/>
        <rFont val="宋体"/>
        <charset val="134"/>
      </rPr>
      <t>%</t>
    </r>
  </si>
  <si>
    <t>G00444</t>
  </si>
  <si>
    <t>建筑施工技术</t>
  </si>
  <si>
    <t>G00440</t>
  </si>
  <si>
    <t>土力学与地基基础</t>
  </si>
  <si>
    <t>G02492</t>
  </si>
  <si>
    <t>装配式建筑</t>
  </si>
  <si>
    <t>G00895</t>
  </si>
  <si>
    <t>建筑工程项目管理</t>
  </si>
  <si>
    <t>G01631</t>
  </si>
  <si>
    <t>建筑工程计量与计价</t>
  </si>
  <si>
    <t>“建筑工程技术专业”核心课模块小计</t>
  </si>
  <si>
    <t>G00897</t>
  </si>
  <si>
    <t>工程造价软件应用</t>
  </si>
  <si>
    <t>G02495</t>
  </si>
  <si>
    <t>钢筋平法综合实训</t>
  </si>
  <si>
    <t>G01858</t>
  </si>
  <si>
    <t>安装工程计量与计价</t>
  </si>
  <si>
    <t>“工程造价专业”核心课模块小计</t>
  </si>
  <si>
    <t>G03473</t>
  </si>
  <si>
    <t>住宅建筑设计</t>
  </si>
  <si>
    <t>G03474</t>
  </si>
  <si>
    <t>公共建筑设计</t>
  </si>
  <si>
    <t>G02934</t>
  </si>
  <si>
    <t>建筑表现技法</t>
  </si>
  <si>
    <t>G03439</t>
  </si>
  <si>
    <t>建筑设计</t>
  </si>
  <si>
    <t>G03475</t>
  </si>
  <si>
    <t>建筑施工图深化设计</t>
  </si>
  <si>
    <t>G03476</t>
  </si>
  <si>
    <t>建筑材料与施工工艺</t>
  </si>
  <si>
    <t>“建筑设计专业”核心课模块小计</t>
  </si>
  <si>
    <t>G03478</t>
  </si>
  <si>
    <t>天正建筑</t>
  </si>
  <si>
    <t>G02496</t>
  </si>
  <si>
    <t>建筑工程质量与安全管理</t>
  </si>
  <si>
    <t>“建筑工程技术专业”（方向）拓展课程模块小计</t>
  </si>
  <si>
    <t>G01374</t>
  </si>
  <si>
    <t>建筑设备</t>
  </si>
  <si>
    <t>G03477</t>
  </si>
  <si>
    <t>G03479</t>
  </si>
  <si>
    <t>“工程造价专业”（方向）拓展课程模块小计</t>
  </si>
  <si>
    <t>G03480</t>
  </si>
  <si>
    <t>古建筑测绘</t>
  </si>
  <si>
    <t>G02264</t>
  </si>
  <si>
    <t>计算机辅助设计Photoshop</t>
  </si>
  <si>
    <t>G00769</t>
  </si>
  <si>
    <t>室内设计</t>
  </si>
  <si>
    <t>G02498</t>
  </si>
  <si>
    <t>景观规划设计</t>
  </si>
  <si>
    <t>“建筑设计专业”（方向）拓展课程模块小计</t>
  </si>
  <si>
    <t>“课内教学活动”总计</t>
  </si>
  <si>
    <t>勤工助学%</t>
  </si>
  <si>
    <t>G00031</t>
  </si>
  <si>
    <t>社会实践</t>
  </si>
  <si>
    <t>C</t>
  </si>
  <si>
    <t>社会实践安排在暑假</t>
  </si>
  <si>
    <t>G02729</t>
  </si>
  <si>
    <t>校外实习实训</t>
  </si>
  <si>
    <t>G01282</t>
  </si>
  <si>
    <t>毕业顶岗实习</t>
  </si>
  <si>
    <t>14周</t>
  </si>
  <si>
    <t>G00032</t>
  </si>
  <si>
    <t>毕业设计（论文）</t>
  </si>
  <si>
    <t>1学分16学时</t>
  </si>
  <si>
    <t>“勤工助学”模块小计</t>
  </si>
  <si>
    <t>勤工助学学分不低于34，学时不低于640</t>
  </si>
  <si>
    <t>总 计</t>
  </si>
  <si>
    <t>占总学时比例（   %）</t>
  </si>
  <si>
    <t>专业名称</t>
  </si>
  <si>
    <t>A类课程比例</t>
  </si>
  <si>
    <t>B类课程理论部分</t>
  </si>
  <si>
    <t>B类课程实践部分</t>
  </si>
  <si>
    <t>C类课程比例</t>
  </si>
  <si>
    <t>理论部分</t>
  </si>
  <si>
    <r>
      <rPr>
        <b/>
        <sz val="9"/>
        <color theme="1"/>
        <rFont val="宋体"/>
        <charset val="134"/>
      </rPr>
      <t>实践部分（应在50</t>
    </r>
    <r>
      <rPr>
        <b/>
        <sz val="9"/>
        <color theme="1"/>
        <rFont val="宋体"/>
        <charset val="134"/>
      </rPr>
      <t>%以上）</t>
    </r>
  </si>
  <si>
    <r>
      <rPr>
        <b/>
        <sz val="9"/>
        <color theme="1"/>
        <rFont val="宋体"/>
        <charset val="134"/>
      </rPr>
      <t>专业</t>
    </r>
    <r>
      <rPr>
        <b/>
        <sz val="9"/>
        <color theme="1"/>
        <rFont val="宋体"/>
        <charset val="134"/>
      </rPr>
      <t>(</t>
    </r>
    <r>
      <rPr>
        <b/>
        <sz val="9"/>
        <color theme="1"/>
        <rFont val="宋体"/>
        <charset val="134"/>
      </rPr>
      <t>群</t>
    </r>
    <r>
      <rPr>
        <b/>
        <sz val="9"/>
        <color theme="1"/>
        <rFont val="宋体"/>
        <charset val="134"/>
      </rPr>
      <t>)</t>
    </r>
  </si>
  <si>
    <t>建筑工程专业群</t>
  </si>
  <si>
    <t>执笔人（签名）</t>
  </si>
  <si>
    <t>审核人（签名）</t>
  </si>
  <si>
    <t>注：
1．“计划学时”=“周学时”×“课堂教学与课内实践周数（每学期按20周计算）”。如未排满一学期的课程，应在备注栏中注明实际上课周数。
2．课内教学活动原则上按16-18学时计1学分。校内集中实践、军事训练每周按24学时计1学分。顶岗实习每周按40学时计1学分。
3．模块比例按学分进行统计，各类课程占总学时比例按学时进行统计。
4．课程类型分为纯理论课程（A类）、理论+实践课程（B类）、纯实践课程（C类）。
5.《形势与政策》第1～5学期进行，共计40学时，每学期8学时，累计到最后一学期计1学分。顶岗实习24学分，其中12学分采用勤工助学方式顶岗实习，分散在第1-5学期，勤工助学1学分40小时折算成课堂教学24学时
6.《军事理论》在军训期间集中安排。
7.综合实践课程中的专业实习实训部分课程按专业群开设课程，部分课程分专业方向开设课程。
8.凡是有认证要求的课程必须在备注栏中注明具体认证项目及等级。
9.《生涯体验——生涯规划》、《生涯体验——创业教育》与《生涯体验——就业指导》由三创学院组织实施。
10.入学教育由学工处负责在军事期间实施，不计算学时和学分。
11.《劳动教育》课程由马克思主义学院和学工处组织实施，第1-2学期开展，每学期16学时，理论4学时，实践12学时。</t>
  </si>
</sst>
</file>

<file path=xl/styles.xml><?xml version="1.0" encoding="utf-8"?>
<styleSheet xmlns="http://schemas.openxmlformats.org/spreadsheetml/2006/main">
  <numFmts count="36">
    <numFmt numFmtId="6" formatCode="&quot;￥&quot;#,##0;[Red]&quot;￥&quot;\-#,##0"/>
    <numFmt numFmtId="23" formatCode="\$#,##0_);\(\$#,##0\)"/>
    <numFmt numFmtId="176" formatCode="#\ ??/??"/>
    <numFmt numFmtId="24" formatCode="\$#,##0_);[Red]\(\$#,##0\)"/>
    <numFmt numFmtId="26" formatCode="\$#,##0.00_);[Red]\(\$#,##0.00\)"/>
    <numFmt numFmtId="177" formatCode="[$-804]aaa"/>
    <numFmt numFmtId="7" formatCode="&quot;￥&quot;#,##0.00;&quot;￥&quot;\-#,##0.00"/>
    <numFmt numFmtId="8" formatCode="&quot;￥&quot;#,##0.00;[Red]&quot;￥&quot;\-#,##0.00"/>
    <numFmt numFmtId="178" formatCode="#\ ?/?"/>
    <numFmt numFmtId="179" formatCode="\¥#,##0;\¥\-#,##0"/>
    <numFmt numFmtId="180" formatCode="[$-804]aaaa"/>
    <numFmt numFmtId="181" formatCode="dd\-mmm\-yy"/>
    <numFmt numFmtId="182" formatCode="yyyy/m/d\ h:mm\ AM/PM"/>
    <numFmt numFmtId="183" formatCode="\¥#,##0.00;[Red]\¥\-#,##0.00"/>
    <numFmt numFmtId="184" formatCode="mm/dd/yy"/>
    <numFmt numFmtId="185" formatCode="[DBNum1]上午/下午h&quot;时&quot;mm&quot;分&quot;"/>
    <numFmt numFmtId="186" formatCode="[DBNum1][$-804]m&quot;月&quot;d&quot;日&quot;"/>
    <numFmt numFmtId="187" formatCode="m/d"/>
    <numFmt numFmtId="188" formatCode="[DBNum1][$-804]yyyy&quot;年&quot;m&quot;月&quot;d&quot;日&quot;"/>
    <numFmt numFmtId="189" formatCode="mmmmm"/>
    <numFmt numFmtId="190" formatCode="yy/m/d"/>
    <numFmt numFmtId="191" formatCode="h:mm:ss\ AM/PM"/>
    <numFmt numFmtId="192" formatCode="mmmmm\-yy"/>
    <numFmt numFmtId="193" formatCode="h:mm\ AM/PM"/>
    <numFmt numFmtId="194" formatCode="[DBNum1]h&quot;时&quot;mm&quot;分&quot;"/>
    <numFmt numFmtId="5" formatCode="&quot;￥&quot;#,##0;&quot;￥&quot;\-#,##0"/>
    <numFmt numFmtId="195" formatCode="\¥#,##0.00;\¥\-#,##0.00"/>
    <numFmt numFmtId="196" formatCode="mmmm\-yy"/>
    <numFmt numFmtId="25" formatCode="\$#,##0.00_);\(\$#,##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97" formatCode="#\ ??"/>
    <numFmt numFmtId="42" formatCode="_ &quot;￥&quot;* #,##0_ ;_ &quot;￥&quot;* \-#,##0_ ;_ &quot;￥&quot;* &quot;-&quot;_ ;_ @_ "/>
    <numFmt numFmtId="198" formatCode="[DBNum1][$-804]yyyy&quot;年&quot;m&quot;月&quot;"/>
    <numFmt numFmtId="199" formatCode="\¥#,##0;[Red]\¥\-#,##0"/>
  </numFmts>
  <fonts count="3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Times New Roman"/>
      <charset val="134"/>
    </font>
    <font>
      <sz val="10"/>
      <name val="宋体"/>
      <charset val="134"/>
    </font>
    <font>
      <sz val="9"/>
      <color rgb="FF000000"/>
      <name val="Times New Roman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6.5"/>
      <color theme="1"/>
      <name val="宋体"/>
      <charset val="134"/>
    </font>
    <font>
      <sz val="6.5"/>
      <color rgb="FF000000"/>
      <name val="宋体"/>
      <charset val="134"/>
    </font>
    <font>
      <sz val="11"/>
      <color rgb="FF000000"/>
      <name val="宋体"/>
      <charset val="134"/>
    </font>
    <font>
      <sz val="9.95"/>
      <color rgb="FF000000"/>
      <name val="FangSong_GB2312"/>
      <charset val="134"/>
    </font>
    <font>
      <sz val="6.5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>
      <alignment vertical="center"/>
    </xf>
    <xf numFmtId="0" fontId="19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14" borderId="25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0" fillId="11" borderId="25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13" borderId="24" applyNumberFormat="0" applyAlignment="0" applyProtection="0">
      <alignment vertical="center"/>
    </xf>
    <xf numFmtId="0" fontId="24" fillId="11" borderId="23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2" borderId="27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6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10" fontId="0" fillId="0" borderId="0" xfId="0" applyNumberFormat="1">
      <alignment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10" fontId="0" fillId="0" borderId="0" xfId="0" applyNumberFormat="1" applyFill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10" fontId="3" fillId="0" borderId="8" xfId="0" applyNumberFormat="1" applyFont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0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0" fontId="3" fillId="0" borderId="17" xfId="0" applyNumberFormat="1" applyFont="1" applyBorder="1" applyAlignment="1">
      <alignment horizontal="center" vertical="center" wrapText="1"/>
    </xf>
    <xf numFmtId="10" fontId="3" fillId="0" borderId="18" xfId="0" applyNumberFormat="1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10" fontId="3" fillId="0" borderId="6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0" fontId="3" fillId="0" borderId="19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6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R9" sqref="R9"/>
    </sheetView>
  </sheetViews>
  <sheetFormatPr defaultColWidth="9.65" defaultRowHeight="13.5"/>
  <cols>
    <col min="1" max="1" width="13.1583333333333" customWidth="1"/>
    <col min="2" max="2" width="8" customWidth="1"/>
    <col min="3" max="3" width="10.5083333333333" style="2" customWidth="1"/>
    <col min="4" max="4" width="26.5083333333333" customWidth="1"/>
    <col min="5" max="7" width="5.66666666666667" customWidth="1"/>
    <col min="8" max="9" width="5.66666666666667" style="1" customWidth="1"/>
    <col min="10" max="15" width="5.66666666666667" customWidth="1"/>
    <col min="16" max="16" width="12.6666666666667" customWidth="1"/>
    <col min="17" max="18" width="11.8333333333333" customWidth="1"/>
    <col min="20" max="20" width="12.8333333333333"/>
  </cols>
  <sheetData>
    <row r="1" spans="1:1">
      <c r="A1" t="s">
        <v>0</v>
      </c>
    </row>
    <row r="2" ht="27" customHeight="1" spans="1:16">
      <c r="A2" s="3" t="s">
        <v>1</v>
      </c>
      <c r="B2" s="2"/>
      <c r="D2" s="2"/>
      <c r="E2" s="2"/>
      <c r="F2" s="2"/>
      <c r="G2" s="2"/>
      <c r="H2" s="43"/>
      <c r="I2" s="43"/>
      <c r="J2" s="2"/>
      <c r="K2" s="2"/>
      <c r="L2" s="2"/>
      <c r="M2" s="2"/>
      <c r="N2" s="2"/>
      <c r="O2" s="2"/>
      <c r="P2" s="2"/>
    </row>
    <row r="3" ht="16" customHeight="1" spans="1:16">
      <c r="A3" s="4" t="s">
        <v>2</v>
      </c>
      <c r="B3" s="5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44" t="s">
        <v>8</v>
      </c>
      <c r="I3" s="56"/>
      <c r="J3" s="6" t="s">
        <v>9</v>
      </c>
      <c r="K3" s="6"/>
      <c r="L3" s="6"/>
      <c r="M3" s="6"/>
      <c r="N3" s="6"/>
      <c r="O3" s="6"/>
      <c r="P3" s="6" t="s">
        <v>10</v>
      </c>
    </row>
    <row r="4" ht="16" customHeight="1" spans="1:16">
      <c r="A4" s="7"/>
      <c r="B4" s="5"/>
      <c r="C4" s="6"/>
      <c r="D4" s="6"/>
      <c r="E4" s="6"/>
      <c r="F4" s="6"/>
      <c r="G4" s="6"/>
      <c r="H4" s="45" t="s">
        <v>11</v>
      </c>
      <c r="I4" s="46"/>
      <c r="J4" s="6"/>
      <c r="K4" s="6"/>
      <c r="L4" s="6"/>
      <c r="M4" s="6"/>
      <c r="N4" s="6"/>
      <c r="O4" s="6"/>
      <c r="P4" s="6"/>
    </row>
    <row r="5" ht="16" customHeight="1" spans="1:16">
      <c r="A5" s="7"/>
      <c r="B5" s="5"/>
      <c r="C5" s="6"/>
      <c r="D5" s="6"/>
      <c r="E5" s="6"/>
      <c r="F5" s="6"/>
      <c r="G5" s="6"/>
      <c r="H5" s="46" t="s">
        <v>12</v>
      </c>
      <c r="I5" s="57" t="s">
        <v>13</v>
      </c>
      <c r="J5" s="17" t="s">
        <v>14</v>
      </c>
      <c r="K5" s="17"/>
      <c r="L5" s="6" t="s">
        <v>15</v>
      </c>
      <c r="M5" s="6"/>
      <c r="N5" s="6" t="s">
        <v>16</v>
      </c>
      <c r="O5" s="6"/>
      <c r="P5" s="6"/>
    </row>
    <row r="6" ht="16" customHeight="1" spans="1:16">
      <c r="A6" s="8"/>
      <c r="B6" s="5"/>
      <c r="C6" s="6"/>
      <c r="D6" s="6"/>
      <c r="E6" s="6"/>
      <c r="F6" s="6"/>
      <c r="G6" s="6"/>
      <c r="H6" s="46"/>
      <c r="I6" s="46"/>
      <c r="J6" s="17">
        <v>1</v>
      </c>
      <c r="K6" s="17">
        <v>2</v>
      </c>
      <c r="L6" s="17">
        <v>3</v>
      </c>
      <c r="M6" s="17">
        <v>4</v>
      </c>
      <c r="N6" s="6">
        <v>5</v>
      </c>
      <c r="O6" s="6">
        <v>6</v>
      </c>
      <c r="P6" s="6"/>
    </row>
    <row r="7" ht="22.25" customHeight="1" spans="1:16">
      <c r="A7" s="5" t="s">
        <v>17</v>
      </c>
      <c r="B7" s="9" t="s">
        <v>18</v>
      </c>
      <c r="C7" s="9"/>
      <c r="D7" s="10" t="s">
        <v>19</v>
      </c>
      <c r="E7" s="10">
        <v>3</v>
      </c>
      <c r="F7" s="10" t="s">
        <v>20</v>
      </c>
      <c r="G7" s="47">
        <v>48</v>
      </c>
      <c r="H7" s="12">
        <v>32</v>
      </c>
      <c r="I7" s="12">
        <v>16</v>
      </c>
      <c r="J7" s="10">
        <v>3</v>
      </c>
      <c r="K7" s="10"/>
      <c r="L7" s="10"/>
      <c r="M7" s="10"/>
      <c r="N7" s="10"/>
      <c r="O7" s="10"/>
      <c r="P7" s="10"/>
    </row>
    <row r="8" ht="22.25" customHeight="1" spans="1:16">
      <c r="A8" s="5"/>
      <c r="B8" s="9" t="s">
        <v>21</v>
      </c>
      <c r="C8" s="9"/>
      <c r="D8" s="10" t="s">
        <v>22</v>
      </c>
      <c r="E8" s="10">
        <v>2</v>
      </c>
      <c r="F8" s="10" t="s">
        <v>20</v>
      </c>
      <c r="G8" s="47">
        <v>32</v>
      </c>
      <c r="H8" s="12">
        <v>16</v>
      </c>
      <c r="I8" s="12">
        <v>16</v>
      </c>
      <c r="J8" s="10"/>
      <c r="K8" s="10">
        <v>2</v>
      </c>
      <c r="L8" s="10"/>
      <c r="M8" s="10"/>
      <c r="N8" s="10"/>
      <c r="O8" s="10"/>
      <c r="P8" s="10"/>
    </row>
    <row r="9" ht="22.25" customHeight="1" spans="1:16">
      <c r="A9" s="5"/>
      <c r="B9" s="11" t="s">
        <v>23</v>
      </c>
      <c r="C9" s="11"/>
      <c r="D9" s="12" t="s">
        <v>24</v>
      </c>
      <c r="E9" s="12">
        <v>3</v>
      </c>
      <c r="F9" s="12" t="s">
        <v>20</v>
      </c>
      <c r="G9" s="48">
        <v>48</v>
      </c>
      <c r="H9" s="12">
        <v>32</v>
      </c>
      <c r="I9" s="12">
        <v>16</v>
      </c>
      <c r="J9" s="12"/>
      <c r="K9" s="12">
        <v>3</v>
      </c>
      <c r="L9" s="12"/>
      <c r="M9" s="12"/>
      <c r="N9" s="12"/>
      <c r="O9" s="12"/>
      <c r="P9" s="12"/>
    </row>
    <row r="10" ht="16" customHeight="1" spans="1:16">
      <c r="A10" s="5"/>
      <c r="B10" s="9" t="s">
        <v>25</v>
      </c>
      <c r="C10" s="9"/>
      <c r="D10" s="10" t="s">
        <v>26</v>
      </c>
      <c r="E10" s="10">
        <v>2</v>
      </c>
      <c r="F10" s="10" t="s">
        <v>20</v>
      </c>
      <c r="G10" s="47">
        <v>32</v>
      </c>
      <c r="H10" s="12">
        <v>4</v>
      </c>
      <c r="I10" s="12">
        <v>28</v>
      </c>
      <c r="J10" s="10">
        <v>2</v>
      </c>
      <c r="K10" s="10"/>
      <c r="L10" s="10"/>
      <c r="M10" s="10"/>
      <c r="N10" s="10"/>
      <c r="O10" s="10"/>
      <c r="P10" s="10"/>
    </row>
    <row r="11" ht="16" customHeight="1" spans="1:16">
      <c r="A11" s="5"/>
      <c r="B11" s="9" t="s">
        <v>27</v>
      </c>
      <c r="C11" s="9"/>
      <c r="D11" s="10" t="s">
        <v>28</v>
      </c>
      <c r="E11" s="10">
        <v>2</v>
      </c>
      <c r="F11" s="10" t="s">
        <v>20</v>
      </c>
      <c r="G11" s="47">
        <v>32</v>
      </c>
      <c r="H11" s="12">
        <v>4</v>
      </c>
      <c r="I11" s="12">
        <v>28</v>
      </c>
      <c r="J11" s="10"/>
      <c r="K11" s="10">
        <v>2</v>
      </c>
      <c r="L11" s="10"/>
      <c r="M11" s="10"/>
      <c r="N11" s="10"/>
      <c r="O11" s="10"/>
      <c r="P11" s="10"/>
    </row>
    <row r="12" ht="24" customHeight="1" spans="1:16">
      <c r="A12" s="5"/>
      <c r="B12" s="9" t="s">
        <v>29</v>
      </c>
      <c r="C12" s="9"/>
      <c r="D12" s="10" t="s">
        <v>30</v>
      </c>
      <c r="E12" s="10">
        <v>2</v>
      </c>
      <c r="F12" s="10" t="s">
        <v>20</v>
      </c>
      <c r="G12" s="47">
        <v>32</v>
      </c>
      <c r="H12" s="12">
        <v>4</v>
      </c>
      <c r="I12" s="12">
        <v>28</v>
      </c>
      <c r="J12" s="10"/>
      <c r="K12" s="10"/>
      <c r="L12" s="10">
        <v>2</v>
      </c>
      <c r="M12" s="10"/>
      <c r="N12" s="10"/>
      <c r="O12" s="10"/>
      <c r="P12" s="59" t="s">
        <v>31</v>
      </c>
    </row>
    <row r="13" ht="17.75" customHeight="1" spans="1:16">
      <c r="A13" s="5"/>
      <c r="B13" s="9" t="s">
        <v>32</v>
      </c>
      <c r="C13" s="9"/>
      <c r="D13" s="10" t="s">
        <v>33</v>
      </c>
      <c r="E13" s="10">
        <v>4</v>
      </c>
      <c r="F13" s="10" t="s">
        <v>20</v>
      </c>
      <c r="G13" s="47">
        <v>64</v>
      </c>
      <c r="H13" s="12">
        <v>32</v>
      </c>
      <c r="I13" s="12">
        <v>32</v>
      </c>
      <c r="J13" s="10">
        <v>4</v>
      </c>
      <c r="K13" s="10"/>
      <c r="L13" s="10"/>
      <c r="M13" s="10"/>
      <c r="N13" s="10"/>
      <c r="O13" s="10"/>
      <c r="P13" s="59" t="s">
        <v>34</v>
      </c>
    </row>
    <row r="14" ht="17.75" customHeight="1" spans="1:17">
      <c r="A14" s="5"/>
      <c r="B14" s="9" t="s">
        <v>35</v>
      </c>
      <c r="C14" s="9"/>
      <c r="D14" s="10" t="s">
        <v>36</v>
      </c>
      <c r="E14" s="10">
        <v>4</v>
      </c>
      <c r="F14" s="10" t="s">
        <v>20</v>
      </c>
      <c r="G14" s="47">
        <v>64</v>
      </c>
      <c r="H14" s="12">
        <v>32</v>
      </c>
      <c r="I14" s="12">
        <v>32</v>
      </c>
      <c r="J14" s="10"/>
      <c r="K14" s="10">
        <v>2</v>
      </c>
      <c r="L14" s="10"/>
      <c r="M14" s="10"/>
      <c r="N14" s="10"/>
      <c r="O14" s="10"/>
      <c r="P14" s="59" t="s">
        <v>37</v>
      </c>
      <c r="Q14" s="63" t="s">
        <v>38</v>
      </c>
    </row>
    <row r="15" ht="17.75" customHeight="1" spans="1:16">
      <c r="A15" s="5"/>
      <c r="B15" s="9" t="s">
        <v>39</v>
      </c>
      <c r="C15" s="9"/>
      <c r="D15" s="10" t="s">
        <v>40</v>
      </c>
      <c r="E15" s="10">
        <v>2</v>
      </c>
      <c r="F15" s="10" t="s">
        <v>20</v>
      </c>
      <c r="G15" s="47">
        <v>32</v>
      </c>
      <c r="H15" s="12">
        <v>16</v>
      </c>
      <c r="I15" s="12">
        <v>16</v>
      </c>
      <c r="J15" s="10"/>
      <c r="K15" s="10"/>
      <c r="L15" s="10">
        <v>2</v>
      </c>
      <c r="M15" s="10"/>
      <c r="N15" s="10"/>
      <c r="O15" s="10"/>
      <c r="P15" s="59" t="s">
        <v>37</v>
      </c>
    </row>
    <row r="16" ht="17.75" customHeight="1" spans="1:16">
      <c r="A16" s="5"/>
      <c r="B16" s="9" t="s">
        <v>41</v>
      </c>
      <c r="C16" s="9"/>
      <c r="D16" s="10" t="s">
        <v>42</v>
      </c>
      <c r="E16" s="10">
        <v>2</v>
      </c>
      <c r="F16" s="10" t="s">
        <v>20</v>
      </c>
      <c r="G16" s="47">
        <v>80</v>
      </c>
      <c r="H16" s="12">
        <v>32</v>
      </c>
      <c r="I16" s="12">
        <v>48</v>
      </c>
      <c r="J16" s="10" t="s">
        <v>43</v>
      </c>
      <c r="K16" s="10"/>
      <c r="L16" s="10"/>
      <c r="M16" s="10"/>
      <c r="N16" s="10"/>
      <c r="O16" s="10"/>
      <c r="P16" s="59" t="s">
        <v>44</v>
      </c>
    </row>
    <row r="17" ht="16" customHeight="1" spans="1:16">
      <c r="A17" s="5"/>
      <c r="B17" s="9" t="s">
        <v>45</v>
      </c>
      <c r="C17" s="9"/>
      <c r="D17" s="10" t="s">
        <v>46</v>
      </c>
      <c r="E17" s="10">
        <v>1</v>
      </c>
      <c r="F17" s="10" t="s">
        <v>20</v>
      </c>
      <c r="G17" s="47">
        <v>40</v>
      </c>
      <c r="H17" s="12">
        <v>20</v>
      </c>
      <c r="I17" s="12">
        <v>20</v>
      </c>
      <c r="J17" s="10" t="s">
        <v>47</v>
      </c>
      <c r="K17" s="10" t="s">
        <v>47</v>
      </c>
      <c r="L17" s="10" t="s">
        <v>47</v>
      </c>
      <c r="M17" s="10" t="s">
        <v>47</v>
      </c>
      <c r="N17" s="10" t="s">
        <v>47</v>
      </c>
      <c r="O17" s="10"/>
      <c r="P17" s="59" t="s">
        <v>48</v>
      </c>
    </row>
    <row r="18" ht="16" customHeight="1" spans="1:20">
      <c r="A18" s="5"/>
      <c r="B18" s="9" t="s">
        <v>49</v>
      </c>
      <c r="C18" s="9"/>
      <c r="D18" s="10" t="s">
        <v>50</v>
      </c>
      <c r="E18" s="10">
        <v>4</v>
      </c>
      <c r="F18" s="10" t="s">
        <v>51</v>
      </c>
      <c r="G18" s="47">
        <v>64</v>
      </c>
      <c r="H18" s="12">
        <v>64</v>
      </c>
      <c r="I18" s="12">
        <v>0</v>
      </c>
      <c r="J18" s="10">
        <v>4</v>
      </c>
      <c r="K18" s="10"/>
      <c r="L18" s="10"/>
      <c r="M18" s="10"/>
      <c r="N18" s="10"/>
      <c r="O18" s="10"/>
      <c r="P18" s="59" t="s">
        <v>52</v>
      </c>
      <c r="T18" t="s">
        <v>53</v>
      </c>
    </row>
    <row r="19" ht="16" customHeight="1" spans="1:20">
      <c r="A19" s="5"/>
      <c r="B19" s="9" t="s">
        <v>54</v>
      </c>
      <c r="C19" s="9"/>
      <c r="D19" s="10" t="s">
        <v>55</v>
      </c>
      <c r="E19" s="10">
        <v>1</v>
      </c>
      <c r="F19" s="10" t="s">
        <v>20</v>
      </c>
      <c r="G19" s="47">
        <v>16</v>
      </c>
      <c r="H19" s="12">
        <v>10</v>
      </c>
      <c r="I19" s="12">
        <v>6</v>
      </c>
      <c r="J19" s="10"/>
      <c r="K19" s="10" t="s">
        <v>47</v>
      </c>
      <c r="L19" s="10"/>
      <c r="M19" s="10"/>
      <c r="N19" s="10"/>
      <c r="O19" s="10"/>
      <c r="P19" s="10"/>
      <c r="R19" t="s">
        <v>56</v>
      </c>
      <c r="S19">
        <f>G22+G18+G28</f>
        <v>192</v>
      </c>
      <c r="T19" s="64">
        <f>S19/G102</f>
        <v>0.0681334279630944</v>
      </c>
    </row>
    <row r="20" ht="16" customHeight="1" spans="1:20">
      <c r="A20" s="5"/>
      <c r="B20" s="9" t="s">
        <v>57</v>
      </c>
      <c r="C20" s="9"/>
      <c r="D20" s="10" t="s">
        <v>58</v>
      </c>
      <c r="E20" s="10">
        <v>2</v>
      </c>
      <c r="F20" s="10" t="s">
        <v>20</v>
      </c>
      <c r="G20" s="47">
        <v>32</v>
      </c>
      <c r="H20" s="12">
        <v>16</v>
      </c>
      <c r="I20" s="12">
        <v>16</v>
      </c>
      <c r="J20" s="10"/>
      <c r="K20" s="10"/>
      <c r="L20" s="10" t="s">
        <v>47</v>
      </c>
      <c r="M20" s="10"/>
      <c r="N20" s="10"/>
      <c r="O20" s="10"/>
      <c r="P20" s="10"/>
      <c r="R20" t="s">
        <v>59</v>
      </c>
      <c r="S20">
        <f>H102-S19</f>
        <v>1013</v>
      </c>
      <c r="T20" s="64">
        <f>S20/G102</f>
        <v>0.359474804826118</v>
      </c>
    </row>
    <row r="21" ht="16" customHeight="1" spans="1:20">
      <c r="A21" s="5"/>
      <c r="B21" s="9" t="s">
        <v>60</v>
      </c>
      <c r="C21" s="9"/>
      <c r="D21" s="10" t="s">
        <v>61</v>
      </c>
      <c r="E21" s="10">
        <v>1</v>
      </c>
      <c r="F21" s="10" t="s">
        <v>20</v>
      </c>
      <c r="G21" s="47">
        <v>16</v>
      </c>
      <c r="H21" s="12">
        <v>8</v>
      </c>
      <c r="I21" s="12">
        <v>8</v>
      </c>
      <c r="J21" s="10"/>
      <c r="K21" s="10"/>
      <c r="L21" s="10"/>
      <c r="M21" s="10"/>
      <c r="N21" s="10" t="s">
        <v>47</v>
      </c>
      <c r="O21" s="10"/>
      <c r="P21" s="10"/>
      <c r="R21" t="s">
        <v>62</v>
      </c>
      <c r="S21">
        <f>I94</f>
        <v>909</v>
      </c>
      <c r="T21" s="64">
        <f>S21/G102</f>
        <v>0.322569198012775</v>
      </c>
    </row>
    <row r="22" ht="16" customHeight="1" spans="1:20">
      <c r="A22" s="5"/>
      <c r="B22" s="9" t="s">
        <v>63</v>
      </c>
      <c r="C22" s="9"/>
      <c r="D22" s="10" t="s">
        <v>64</v>
      </c>
      <c r="E22" s="10">
        <v>2</v>
      </c>
      <c r="F22" s="10" t="s">
        <v>51</v>
      </c>
      <c r="G22" s="47">
        <v>32</v>
      </c>
      <c r="H22" s="12">
        <v>32</v>
      </c>
      <c r="I22" s="12">
        <v>0</v>
      </c>
      <c r="J22" s="10">
        <v>2</v>
      </c>
      <c r="K22" s="10"/>
      <c r="L22" s="10"/>
      <c r="M22" s="10"/>
      <c r="N22" s="10"/>
      <c r="O22" s="10"/>
      <c r="P22" s="60"/>
      <c r="R22" t="s">
        <v>65</v>
      </c>
      <c r="S22">
        <f>G100</f>
        <v>704</v>
      </c>
      <c r="T22" s="64">
        <f>S22/G102</f>
        <v>0.249822569198013</v>
      </c>
    </row>
    <row r="23" ht="16" customHeight="1" spans="1:20">
      <c r="A23" s="5"/>
      <c r="B23" s="13" t="s">
        <v>66</v>
      </c>
      <c r="C23" s="14"/>
      <c r="D23" s="14" t="s">
        <v>67</v>
      </c>
      <c r="E23" s="14">
        <v>1</v>
      </c>
      <c r="F23" s="14" t="s">
        <v>20</v>
      </c>
      <c r="G23" s="14">
        <v>16</v>
      </c>
      <c r="H23" s="14">
        <v>4</v>
      </c>
      <c r="I23" s="14">
        <v>12</v>
      </c>
      <c r="J23" s="14" t="s">
        <v>47</v>
      </c>
      <c r="K23" s="14" t="s">
        <v>47</v>
      </c>
      <c r="L23" s="58"/>
      <c r="M23" s="58"/>
      <c r="N23" s="58"/>
      <c r="O23" s="58"/>
      <c r="P23" s="61" t="s">
        <v>68</v>
      </c>
      <c r="S23">
        <f>S19+S20+S21+S22</f>
        <v>2818</v>
      </c>
      <c r="T23" s="64">
        <f>T19+T20+T21+T22</f>
        <v>1</v>
      </c>
    </row>
    <row r="24" ht="24" customHeight="1" spans="1:16">
      <c r="A24" s="5"/>
      <c r="B24" s="15" t="s">
        <v>69</v>
      </c>
      <c r="C24" s="9"/>
      <c r="D24" s="10" t="s">
        <v>70</v>
      </c>
      <c r="E24" s="10"/>
      <c r="F24" s="10"/>
      <c r="G24" s="47"/>
      <c r="H24" s="12"/>
      <c r="I24" s="12"/>
      <c r="J24" s="10" t="s">
        <v>47</v>
      </c>
      <c r="K24" s="10"/>
      <c r="L24" s="10"/>
      <c r="M24" s="10"/>
      <c r="N24" s="10"/>
      <c r="O24" s="10"/>
      <c r="P24" s="61" t="s">
        <v>71</v>
      </c>
    </row>
    <row r="25" ht="22" customHeight="1" spans="1:16">
      <c r="A25" s="5"/>
      <c r="B25" s="16" t="s">
        <v>72</v>
      </c>
      <c r="C25" s="16"/>
      <c r="D25" s="17"/>
      <c r="E25" s="17">
        <f>SUM(E7:E23)</f>
        <v>38</v>
      </c>
      <c r="F25" s="17"/>
      <c r="G25" s="49">
        <f>SUM(G7:G23)</f>
        <v>680</v>
      </c>
      <c r="H25" s="50">
        <f>SUM(H7:H23)</f>
        <v>358</v>
      </c>
      <c r="I25" s="50">
        <f>SUM(I7:I23)</f>
        <v>322</v>
      </c>
      <c r="J25" s="17">
        <f>J7+J10+J13+J15+J18+J22</f>
        <v>15</v>
      </c>
      <c r="K25" s="17">
        <v>9</v>
      </c>
      <c r="L25" s="17">
        <v>4</v>
      </c>
      <c r="M25" s="17">
        <v>0</v>
      </c>
      <c r="N25" s="17">
        <f>N7+N10+N13+N15+N18</f>
        <v>0</v>
      </c>
      <c r="O25" s="17"/>
      <c r="P25" s="17"/>
    </row>
    <row r="26" ht="16" customHeight="1" spans="1:20">
      <c r="A26" s="18"/>
      <c r="B26" s="19" t="s">
        <v>73</v>
      </c>
      <c r="C26" s="20"/>
      <c r="D26" s="17" t="s">
        <v>74</v>
      </c>
      <c r="E26" s="10">
        <v>2</v>
      </c>
      <c r="F26" s="17" t="s">
        <v>51</v>
      </c>
      <c r="G26" s="17">
        <v>32</v>
      </c>
      <c r="H26" s="46">
        <v>2</v>
      </c>
      <c r="I26" s="46">
        <v>0</v>
      </c>
      <c r="J26" s="17"/>
      <c r="K26" s="17"/>
      <c r="L26" s="17"/>
      <c r="M26" s="17"/>
      <c r="N26" s="17"/>
      <c r="O26" s="17"/>
      <c r="P26" s="62"/>
      <c r="T26" t="s">
        <v>53</v>
      </c>
    </row>
    <row r="27" ht="16" customHeight="1" spans="1:21">
      <c r="A27" s="18"/>
      <c r="B27" s="21"/>
      <c r="C27" s="22"/>
      <c r="D27" s="17" t="s">
        <v>75</v>
      </c>
      <c r="E27" s="10">
        <v>4</v>
      </c>
      <c r="F27" s="17" t="s">
        <v>51</v>
      </c>
      <c r="G27" s="17">
        <v>64</v>
      </c>
      <c r="H27" s="46">
        <v>4</v>
      </c>
      <c r="I27" s="46">
        <v>0</v>
      </c>
      <c r="J27" s="17"/>
      <c r="K27" s="17"/>
      <c r="L27" s="17"/>
      <c r="M27" s="17"/>
      <c r="N27" s="17"/>
      <c r="O27" s="17"/>
      <c r="P27" s="59"/>
      <c r="R27" t="s">
        <v>56</v>
      </c>
      <c r="S27">
        <v>192</v>
      </c>
      <c r="T27">
        <f>S27/S31</f>
        <v>0.0654843110504775</v>
      </c>
      <c r="U27" s="64">
        <f>T27/T31</f>
        <v>0.0654843110504775</v>
      </c>
    </row>
    <row r="28" ht="22.25" customHeight="1" spans="1:21">
      <c r="A28" s="23"/>
      <c r="B28" s="17" t="s">
        <v>76</v>
      </c>
      <c r="C28" s="17"/>
      <c r="D28" s="17"/>
      <c r="E28" s="10">
        <v>6</v>
      </c>
      <c r="F28" s="17" t="s">
        <v>51</v>
      </c>
      <c r="G28" s="10">
        <v>96</v>
      </c>
      <c r="H28" s="46">
        <v>96</v>
      </c>
      <c r="I28" s="46">
        <v>0</v>
      </c>
      <c r="J28" s="17"/>
      <c r="K28" s="17"/>
      <c r="L28" s="17"/>
      <c r="M28" s="17"/>
      <c r="N28" s="17"/>
      <c r="O28" s="17"/>
      <c r="P28" s="10"/>
      <c r="R28" s="65" t="s">
        <v>77</v>
      </c>
      <c r="S28">
        <f>S31-S27-S29-S30</f>
        <v>918</v>
      </c>
      <c r="T28">
        <f>S28/S31</f>
        <v>0.313096862210095</v>
      </c>
      <c r="U28" s="64">
        <f>T28/T31</f>
        <v>0.313096862210095</v>
      </c>
    </row>
    <row r="29" s="1" customFormat="1" ht="16" customHeight="1" spans="1:21">
      <c r="A29" s="24" t="s">
        <v>78</v>
      </c>
      <c r="B29" s="25"/>
      <c r="C29" s="25"/>
      <c r="D29" s="26"/>
      <c r="E29" s="46">
        <f t="shared" ref="E29:I29" si="0">E25+E28</f>
        <v>44</v>
      </c>
      <c r="F29" s="46"/>
      <c r="G29" s="46">
        <f t="shared" si="0"/>
        <v>776</v>
      </c>
      <c r="H29" s="46">
        <f t="shared" si="0"/>
        <v>454</v>
      </c>
      <c r="I29" s="46">
        <f t="shared" si="0"/>
        <v>322</v>
      </c>
      <c r="J29" s="46">
        <v>15</v>
      </c>
      <c r="K29" s="46">
        <v>9</v>
      </c>
      <c r="L29" s="46">
        <v>4</v>
      </c>
      <c r="M29" s="46">
        <v>0</v>
      </c>
      <c r="N29" s="46">
        <v>0</v>
      </c>
      <c r="O29" s="12"/>
      <c r="P29" s="12"/>
      <c r="R29" s="66" t="s">
        <v>79</v>
      </c>
      <c r="S29" s="1">
        <v>1118</v>
      </c>
      <c r="T29" s="1">
        <f>S29/S31</f>
        <v>0.38130968622101</v>
      </c>
      <c r="U29" s="67">
        <f>T29/T31</f>
        <v>0.38130968622101</v>
      </c>
    </row>
    <row r="30" s="1" customFormat="1" ht="16" customHeight="1" spans="1:21">
      <c r="A30" s="27" t="s">
        <v>80</v>
      </c>
      <c r="B30" s="28" t="s">
        <v>81</v>
      </c>
      <c r="C30" s="28"/>
      <c r="D30" s="29" t="s">
        <v>82</v>
      </c>
      <c r="E30" s="51">
        <v>4</v>
      </c>
      <c r="F30" s="29" t="s">
        <v>20</v>
      </c>
      <c r="G30" s="51">
        <v>64</v>
      </c>
      <c r="H30" s="51">
        <v>32</v>
      </c>
      <c r="I30" s="51">
        <v>32</v>
      </c>
      <c r="J30" s="51">
        <v>4</v>
      </c>
      <c r="K30" s="51"/>
      <c r="L30" s="51"/>
      <c r="M30" s="51"/>
      <c r="N30" s="12"/>
      <c r="O30" s="12"/>
      <c r="P30" s="11"/>
      <c r="R30" t="s">
        <v>65</v>
      </c>
      <c r="S30" s="1">
        <v>704</v>
      </c>
      <c r="T30" s="1">
        <f>S30/S31</f>
        <v>0.240109140518417</v>
      </c>
      <c r="U30" s="67">
        <f>T30/T31</f>
        <v>0.240109140518417</v>
      </c>
    </row>
    <row r="31" ht="16" customHeight="1" spans="1:21">
      <c r="A31" s="5"/>
      <c r="B31" s="30" t="s">
        <v>83</v>
      </c>
      <c r="C31" s="30"/>
      <c r="D31" s="29" t="s">
        <v>84</v>
      </c>
      <c r="E31" s="52">
        <v>4</v>
      </c>
      <c r="F31" s="53" t="s">
        <v>20</v>
      </c>
      <c r="G31" s="52">
        <v>72</v>
      </c>
      <c r="H31" s="52">
        <v>48</v>
      </c>
      <c r="I31" s="52">
        <v>24</v>
      </c>
      <c r="J31" s="52"/>
      <c r="K31" s="52">
        <v>4</v>
      </c>
      <c r="L31" s="52"/>
      <c r="M31" s="52"/>
      <c r="N31" s="10"/>
      <c r="O31" s="10"/>
      <c r="P31" s="10"/>
      <c r="S31">
        <v>2932</v>
      </c>
      <c r="T31">
        <f>T27+T28+T29+T30</f>
        <v>1</v>
      </c>
      <c r="U31">
        <f>U27+U28+U29+U30</f>
        <v>1</v>
      </c>
    </row>
    <row r="32" ht="16" customHeight="1" spans="1:16">
      <c r="A32" s="5"/>
      <c r="B32" s="30" t="s">
        <v>85</v>
      </c>
      <c r="C32" s="30"/>
      <c r="D32" s="29" t="s">
        <v>86</v>
      </c>
      <c r="E32" s="52">
        <v>4</v>
      </c>
      <c r="F32" s="54" t="s">
        <v>20</v>
      </c>
      <c r="G32" s="52">
        <v>72</v>
      </c>
      <c r="H32" s="52">
        <v>36</v>
      </c>
      <c r="I32" s="52">
        <v>36</v>
      </c>
      <c r="J32" s="52"/>
      <c r="K32" s="52">
        <v>4</v>
      </c>
      <c r="L32" s="52"/>
      <c r="M32" s="52"/>
      <c r="N32" s="10"/>
      <c r="O32" s="10"/>
      <c r="P32" s="10"/>
    </row>
    <row r="33" ht="16" customHeight="1" spans="1:16">
      <c r="A33" s="5"/>
      <c r="B33" s="30" t="s">
        <v>87</v>
      </c>
      <c r="C33" s="30"/>
      <c r="D33" s="29" t="s">
        <v>88</v>
      </c>
      <c r="E33" s="52">
        <v>4</v>
      </c>
      <c r="F33" s="53" t="s">
        <v>20</v>
      </c>
      <c r="G33" s="52">
        <v>72</v>
      </c>
      <c r="H33" s="52">
        <v>36</v>
      </c>
      <c r="I33" s="52">
        <v>36</v>
      </c>
      <c r="J33" s="52"/>
      <c r="K33" s="52"/>
      <c r="L33" s="52"/>
      <c r="M33" s="51">
        <v>4</v>
      </c>
      <c r="N33" s="10"/>
      <c r="O33" s="10"/>
      <c r="P33" s="10"/>
    </row>
    <row r="34" s="1" customFormat="1" ht="16" customHeight="1" spans="1:16">
      <c r="A34" s="27"/>
      <c r="B34" s="27" t="s">
        <v>89</v>
      </c>
      <c r="C34" s="27"/>
      <c r="D34" s="27"/>
      <c r="E34" s="35">
        <f t="shared" ref="E34:I34" si="1">SUM(E30:E33)</f>
        <v>16</v>
      </c>
      <c r="F34" s="35">
        <f t="shared" si="1"/>
        <v>0</v>
      </c>
      <c r="G34" s="35">
        <f t="shared" si="1"/>
        <v>280</v>
      </c>
      <c r="H34" s="35">
        <f t="shared" si="1"/>
        <v>152</v>
      </c>
      <c r="I34" s="35">
        <f t="shared" si="1"/>
        <v>128</v>
      </c>
      <c r="J34" s="51">
        <v>4</v>
      </c>
      <c r="K34" s="51">
        <v>8</v>
      </c>
      <c r="L34" s="51">
        <v>0</v>
      </c>
      <c r="M34" s="51">
        <v>4</v>
      </c>
      <c r="N34" s="46">
        <v>0</v>
      </c>
      <c r="O34" s="46"/>
      <c r="P34" s="12"/>
    </row>
    <row r="35" ht="16" customHeight="1" spans="1:20">
      <c r="A35" s="5" t="s">
        <v>90</v>
      </c>
      <c r="B35" s="31" t="s">
        <v>91</v>
      </c>
      <c r="C35" s="28" t="s">
        <v>92</v>
      </c>
      <c r="D35" s="32" t="s">
        <v>93</v>
      </c>
      <c r="E35" s="37">
        <v>4</v>
      </c>
      <c r="F35" s="37" t="s">
        <v>20</v>
      </c>
      <c r="G35" s="37">
        <v>64</v>
      </c>
      <c r="H35" s="35">
        <v>16</v>
      </c>
      <c r="I35" s="35">
        <v>48</v>
      </c>
      <c r="J35" s="10">
        <v>4</v>
      </c>
      <c r="K35" s="10"/>
      <c r="L35" s="10"/>
      <c r="M35" s="10"/>
      <c r="N35" s="10"/>
      <c r="O35" s="10"/>
      <c r="P35" s="9"/>
      <c r="T35" t="s">
        <v>53</v>
      </c>
    </row>
    <row r="36" ht="16" customHeight="1" spans="1:21">
      <c r="A36" s="5"/>
      <c r="B36" s="18"/>
      <c r="C36" s="28" t="s">
        <v>94</v>
      </c>
      <c r="D36" s="32" t="s">
        <v>95</v>
      </c>
      <c r="E36" s="37">
        <v>4</v>
      </c>
      <c r="F36" s="37" t="s">
        <v>20</v>
      </c>
      <c r="G36" s="37">
        <v>72</v>
      </c>
      <c r="H36" s="35">
        <v>24</v>
      </c>
      <c r="I36" s="35">
        <v>48</v>
      </c>
      <c r="J36" s="10"/>
      <c r="K36" s="10">
        <v>4</v>
      </c>
      <c r="L36" s="10"/>
      <c r="M36" s="10"/>
      <c r="N36" s="10"/>
      <c r="O36" s="10"/>
      <c r="P36" s="10"/>
      <c r="R36" t="s">
        <v>56</v>
      </c>
      <c r="S36">
        <v>224</v>
      </c>
      <c r="T36">
        <v>0.0754717</v>
      </c>
      <c r="U36" s="64">
        <v>0.0755</v>
      </c>
    </row>
    <row r="37" ht="16" customHeight="1" spans="1:21">
      <c r="A37" s="5"/>
      <c r="B37" s="18"/>
      <c r="C37" s="28" t="s">
        <v>96</v>
      </c>
      <c r="D37" s="32" t="s">
        <v>97</v>
      </c>
      <c r="E37" s="37">
        <v>4</v>
      </c>
      <c r="F37" s="37" t="s">
        <v>20</v>
      </c>
      <c r="G37" s="37">
        <v>72</v>
      </c>
      <c r="H37" s="35">
        <v>24</v>
      </c>
      <c r="I37" s="35">
        <v>48</v>
      </c>
      <c r="J37" s="10"/>
      <c r="K37" s="10"/>
      <c r="L37" s="10">
        <v>4</v>
      </c>
      <c r="M37" s="10"/>
      <c r="N37" s="10"/>
      <c r="O37" s="10"/>
      <c r="P37" s="10"/>
      <c r="R37" s="65" t="s">
        <v>98</v>
      </c>
      <c r="S37">
        <v>942</v>
      </c>
      <c r="T37">
        <v>0.3173854</v>
      </c>
      <c r="U37" s="64">
        <v>0.3174</v>
      </c>
    </row>
    <row r="38" ht="16" customHeight="1" spans="1:21">
      <c r="A38" s="5"/>
      <c r="B38" s="18"/>
      <c r="C38" s="33" t="s">
        <v>99</v>
      </c>
      <c r="D38" s="32" t="s">
        <v>100</v>
      </c>
      <c r="E38" s="37">
        <v>4</v>
      </c>
      <c r="F38" s="37" t="s">
        <v>20</v>
      </c>
      <c r="G38" s="37">
        <v>72</v>
      </c>
      <c r="H38" s="35">
        <v>36</v>
      </c>
      <c r="I38" s="35">
        <v>36</v>
      </c>
      <c r="J38" s="10"/>
      <c r="K38" s="10"/>
      <c r="L38" s="10"/>
      <c r="M38" s="10">
        <v>4</v>
      </c>
      <c r="N38" s="10"/>
      <c r="O38" s="10"/>
      <c r="P38" s="10"/>
      <c r="R38" s="65" t="s">
        <v>101</v>
      </c>
      <c r="S38">
        <v>1098</v>
      </c>
      <c r="T38">
        <v>0.3699461</v>
      </c>
      <c r="U38" s="64">
        <v>0.3699</v>
      </c>
    </row>
    <row r="39" ht="16" customHeight="1" spans="1:21">
      <c r="A39" s="5"/>
      <c r="B39" s="18"/>
      <c r="C39" s="28" t="s">
        <v>102</v>
      </c>
      <c r="D39" s="32" t="s">
        <v>103</v>
      </c>
      <c r="E39" s="37">
        <v>4</v>
      </c>
      <c r="F39" s="37" t="s">
        <v>20</v>
      </c>
      <c r="G39" s="37">
        <v>72</v>
      </c>
      <c r="H39" s="35">
        <v>48</v>
      </c>
      <c r="I39" s="35">
        <v>24</v>
      </c>
      <c r="J39" s="10"/>
      <c r="K39" s="10"/>
      <c r="L39" s="10"/>
      <c r="M39" s="10"/>
      <c r="N39" s="10">
        <v>4</v>
      </c>
      <c r="O39" s="10"/>
      <c r="P39" s="10"/>
      <c r="R39" t="s">
        <v>65</v>
      </c>
      <c r="S39">
        <v>704</v>
      </c>
      <c r="T39">
        <v>0.2371968</v>
      </c>
      <c r="U39" s="64">
        <v>0.2372</v>
      </c>
    </row>
    <row r="40" ht="16" customHeight="1" spans="1:21">
      <c r="A40" s="5"/>
      <c r="B40" s="18"/>
      <c r="C40" s="32" t="s">
        <v>104</v>
      </c>
      <c r="D40" s="32" t="s">
        <v>105</v>
      </c>
      <c r="E40" s="37">
        <v>4</v>
      </c>
      <c r="F40" s="32" t="s">
        <v>20</v>
      </c>
      <c r="G40" s="37">
        <v>64</v>
      </c>
      <c r="H40" s="35">
        <v>48</v>
      </c>
      <c r="I40" s="35">
        <v>16</v>
      </c>
      <c r="J40" s="10">
        <v>4</v>
      </c>
      <c r="K40" s="10"/>
      <c r="L40" s="10"/>
      <c r="M40" s="10"/>
      <c r="N40" s="10"/>
      <c r="O40" s="10"/>
      <c r="P40" s="10"/>
      <c r="S40">
        <v>2968</v>
      </c>
      <c r="U40" s="64"/>
    </row>
    <row r="41" ht="16" customHeight="1" spans="1:16">
      <c r="A41" s="5"/>
      <c r="B41" s="34" t="s">
        <v>106</v>
      </c>
      <c r="C41" s="5"/>
      <c r="D41" s="5"/>
      <c r="E41" s="37">
        <f>E35+E36+E37+E38+E39+E58</f>
        <v>24</v>
      </c>
      <c r="F41" s="37"/>
      <c r="G41" s="37">
        <f>G35+G36+G37+G38+G39+G40</f>
        <v>416</v>
      </c>
      <c r="H41" s="37">
        <f>H35+H36+H37+H38+H39+H40</f>
        <v>196</v>
      </c>
      <c r="I41" s="37">
        <f>G41-H41</f>
        <v>220</v>
      </c>
      <c r="J41" s="10">
        <v>8</v>
      </c>
      <c r="K41" s="10">
        <v>4</v>
      </c>
      <c r="L41" s="10">
        <v>4</v>
      </c>
      <c r="M41" s="10">
        <v>4</v>
      </c>
      <c r="N41" s="10">
        <v>4</v>
      </c>
      <c r="O41" s="17"/>
      <c r="P41" s="10"/>
    </row>
    <row r="42" ht="16" customHeight="1" spans="1:16">
      <c r="A42" s="5"/>
      <c r="B42" s="31" t="s">
        <v>107</v>
      </c>
      <c r="C42" s="28" t="s">
        <v>108</v>
      </c>
      <c r="D42" s="35" t="s">
        <v>109</v>
      </c>
      <c r="E42" s="37">
        <v>2</v>
      </c>
      <c r="F42" s="37" t="s">
        <v>20</v>
      </c>
      <c r="G42" s="37">
        <v>32</v>
      </c>
      <c r="H42" s="35">
        <v>22</v>
      </c>
      <c r="I42" s="35">
        <v>10</v>
      </c>
      <c r="J42" s="10">
        <v>2</v>
      </c>
      <c r="K42" s="10"/>
      <c r="L42" s="10"/>
      <c r="M42" s="10"/>
      <c r="N42" s="17"/>
      <c r="O42" s="6"/>
      <c r="P42" s="9"/>
    </row>
    <row r="43" ht="16" customHeight="1" spans="1:16">
      <c r="A43" s="5"/>
      <c r="B43" s="7"/>
      <c r="C43" s="28" t="s">
        <v>94</v>
      </c>
      <c r="D43" s="36" t="s">
        <v>95</v>
      </c>
      <c r="E43" s="9">
        <v>3</v>
      </c>
      <c r="F43" s="37" t="s">
        <v>20</v>
      </c>
      <c r="G43" s="37">
        <v>54</v>
      </c>
      <c r="H43" s="35">
        <v>27</v>
      </c>
      <c r="I43" s="35">
        <v>27</v>
      </c>
      <c r="J43" s="10"/>
      <c r="K43" s="10">
        <v>3</v>
      </c>
      <c r="L43" s="10"/>
      <c r="M43" s="10"/>
      <c r="N43" s="17"/>
      <c r="O43" s="17"/>
      <c r="P43" s="10"/>
    </row>
    <row r="44" ht="16" customHeight="1" spans="1:16">
      <c r="A44" s="5"/>
      <c r="B44" s="7"/>
      <c r="C44" s="28" t="s">
        <v>110</v>
      </c>
      <c r="D44" s="37" t="s">
        <v>111</v>
      </c>
      <c r="E44" s="9">
        <v>4</v>
      </c>
      <c r="F44" s="37" t="s">
        <v>20</v>
      </c>
      <c r="G44" s="37">
        <v>72</v>
      </c>
      <c r="H44" s="35">
        <v>36</v>
      </c>
      <c r="I44" s="35">
        <v>36</v>
      </c>
      <c r="J44" s="10"/>
      <c r="K44" s="10">
        <v>4</v>
      </c>
      <c r="L44" s="10"/>
      <c r="M44" s="10"/>
      <c r="N44" s="17"/>
      <c r="O44" s="17"/>
      <c r="P44" s="10"/>
    </row>
    <row r="45" ht="16" customHeight="1" spans="1:16">
      <c r="A45" s="5"/>
      <c r="B45" s="18"/>
      <c r="C45" s="38" t="s">
        <v>92</v>
      </c>
      <c r="D45" s="10" t="s">
        <v>93</v>
      </c>
      <c r="E45" s="37">
        <v>4</v>
      </c>
      <c r="F45" s="37" t="s">
        <v>20</v>
      </c>
      <c r="G45" s="37">
        <v>72</v>
      </c>
      <c r="H45" s="35">
        <v>36</v>
      </c>
      <c r="I45" s="35">
        <v>36</v>
      </c>
      <c r="J45" s="10"/>
      <c r="K45" s="10"/>
      <c r="L45" s="10">
        <v>4</v>
      </c>
      <c r="M45" s="10"/>
      <c r="N45" s="17"/>
      <c r="O45" s="17"/>
      <c r="P45" s="10"/>
    </row>
    <row r="46" ht="16" customHeight="1" spans="1:16">
      <c r="A46" s="5"/>
      <c r="B46" s="18"/>
      <c r="C46" s="28" t="s">
        <v>112</v>
      </c>
      <c r="D46" s="10" t="s">
        <v>113</v>
      </c>
      <c r="E46" s="37">
        <v>4</v>
      </c>
      <c r="F46" s="37" t="s">
        <v>20</v>
      </c>
      <c r="G46" s="37">
        <v>72</v>
      </c>
      <c r="H46" s="35">
        <v>48</v>
      </c>
      <c r="I46" s="35">
        <v>24</v>
      </c>
      <c r="J46" s="10"/>
      <c r="K46" s="10"/>
      <c r="L46" s="10">
        <v>4</v>
      </c>
      <c r="M46" s="10"/>
      <c r="N46" s="17"/>
      <c r="O46" s="17"/>
      <c r="P46" s="10"/>
    </row>
    <row r="47" ht="16" customHeight="1" spans="1:16">
      <c r="A47" s="5"/>
      <c r="B47" s="18"/>
      <c r="C47" s="30" t="s">
        <v>114</v>
      </c>
      <c r="D47" s="10" t="s">
        <v>115</v>
      </c>
      <c r="E47" s="37">
        <v>4</v>
      </c>
      <c r="F47" s="37" t="s">
        <v>20</v>
      </c>
      <c r="G47" s="37">
        <v>72</v>
      </c>
      <c r="H47" s="35">
        <v>48</v>
      </c>
      <c r="I47" s="35">
        <v>24</v>
      </c>
      <c r="J47" s="10"/>
      <c r="K47" s="10"/>
      <c r="L47" s="10">
        <v>4</v>
      </c>
      <c r="M47" s="10"/>
      <c r="N47" s="17"/>
      <c r="O47" s="17"/>
      <c r="P47" s="10"/>
    </row>
    <row r="48" ht="16" customHeight="1" spans="1:16">
      <c r="A48" s="5"/>
      <c r="B48" s="23"/>
      <c r="C48" s="28" t="s">
        <v>116</v>
      </c>
      <c r="D48" s="10" t="s">
        <v>117</v>
      </c>
      <c r="E48" s="37">
        <v>2</v>
      </c>
      <c r="F48" s="37" t="s">
        <v>20</v>
      </c>
      <c r="G48" s="37">
        <v>36</v>
      </c>
      <c r="H48" s="35">
        <v>24</v>
      </c>
      <c r="I48" s="35">
        <v>12</v>
      </c>
      <c r="J48" s="10"/>
      <c r="K48" s="10"/>
      <c r="L48" s="10"/>
      <c r="M48" s="10">
        <v>2</v>
      </c>
      <c r="N48" s="17"/>
      <c r="O48" s="17"/>
      <c r="P48" s="10"/>
    </row>
    <row r="49" ht="22.25" customHeight="1" spans="1:16">
      <c r="A49" s="5"/>
      <c r="B49" s="5" t="s">
        <v>118</v>
      </c>
      <c r="C49" s="5"/>
      <c r="D49" s="5"/>
      <c r="E49" s="37">
        <f t="shared" ref="E49:I49" si="2">E42+E43+E44+E45+E46+E48+E47</f>
        <v>23</v>
      </c>
      <c r="F49" s="37"/>
      <c r="G49" s="37">
        <f t="shared" si="2"/>
        <v>410</v>
      </c>
      <c r="H49" s="37">
        <f t="shared" si="2"/>
        <v>241</v>
      </c>
      <c r="I49" s="37">
        <f t="shared" si="2"/>
        <v>169</v>
      </c>
      <c r="J49" s="17">
        <v>2</v>
      </c>
      <c r="K49" s="17">
        <v>7</v>
      </c>
      <c r="L49" s="17">
        <v>12</v>
      </c>
      <c r="M49" s="17">
        <v>2</v>
      </c>
      <c r="N49" s="17">
        <v>0</v>
      </c>
      <c r="O49" s="17"/>
      <c r="P49" s="10"/>
    </row>
    <row r="50" ht="16" customHeight="1" spans="1:16">
      <c r="A50" s="5"/>
      <c r="B50" s="5" t="s">
        <v>119</v>
      </c>
      <c r="C50" s="32" t="s">
        <v>120</v>
      </c>
      <c r="D50" s="37" t="s">
        <v>121</v>
      </c>
      <c r="E50" s="37">
        <v>4</v>
      </c>
      <c r="F50" s="32" t="s">
        <v>20</v>
      </c>
      <c r="G50" s="37">
        <v>64</v>
      </c>
      <c r="H50" s="35">
        <v>20</v>
      </c>
      <c r="I50" s="35">
        <v>44</v>
      </c>
      <c r="J50" s="10">
        <v>4</v>
      </c>
      <c r="K50" s="10"/>
      <c r="L50" s="10"/>
      <c r="M50" s="10"/>
      <c r="N50" s="17"/>
      <c r="O50" s="17"/>
      <c r="P50" s="9"/>
    </row>
    <row r="51" ht="16" customHeight="1" spans="1:16">
      <c r="A51" s="5"/>
      <c r="B51" s="5"/>
      <c r="C51" s="32" t="s">
        <v>122</v>
      </c>
      <c r="D51" s="32" t="s">
        <v>123</v>
      </c>
      <c r="E51" s="37">
        <v>4</v>
      </c>
      <c r="F51" s="32" t="s">
        <v>20</v>
      </c>
      <c r="G51" s="37">
        <v>72</v>
      </c>
      <c r="H51" s="35">
        <v>24</v>
      </c>
      <c r="I51" s="35">
        <v>48</v>
      </c>
      <c r="J51" s="10"/>
      <c r="K51" s="10">
        <v>4</v>
      </c>
      <c r="L51" s="10"/>
      <c r="M51" s="10"/>
      <c r="N51" s="17"/>
      <c r="O51" s="17"/>
      <c r="P51" s="10"/>
    </row>
    <row r="52" ht="16" customHeight="1" spans="1:16">
      <c r="A52" s="5"/>
      <c r="B52" s="5"/>
      <c r="C52" s="39" t="s">
        <v>124</v>
      </c>
      <c r="D52" s="39" t="s">
        <v>125</v>
      </c>
      <c r="E52" s="35">
        <v>4</v>
      </c>
      <c r="F52" s="32" t="s">
        <v>20</v>
      </c>
      <c r="G52" s="37">
        <v>72</v>
      </c>
      <c r="H52" s="35">
        <v>24</v>
      </c>
      <c r="I52" s="35">
        <v>48</v>
      </c>
      <c r="J52" s="10"/>
      <c r="K52" s="10">
        <v>4</v>
      </c>
      <c r="L52" s="10"/>
      <c r="M52" s="10"/>
      <c r="N52" s="17"/>
      <c r="O52" s="17"/>
      <c r="P52" s="10"/>
    </row>
    <row r="53" ht="16" customHeight="1" spans="1:16">
      <c r="A53" s="5"/>
      <c r="B53" s="5"/>
      <c r="C53" s="32" t="s">
        <v>126</v>
      </c>
      <c r="D53" s="32" t="s">
        <v>127</v>
      </c>
      <c r="E53" s="37">
        <v>2</v>
      </c>
      <c r="F53" s="32" t="s">
        <v>51</v>
      </c>
      <c r="G53" s="37">
        <v>32</v>
      </c>
      <c r="H53" s="35">
        <v>32</v>
      </c>
      <c r="I53" s="35">
        <v>0</v>
      </c>
      <c r="J53" s="10">
        <v>2</v>
      </c>
      <c r="K53" s="10"/>
      <c r="L53" s="10"/>
      <c r="M53" s="10"/>
      <c r="N53" s="17"/>
      <c r="O53" s="17"/>
      <c r="P53" s="10"/>
    </row>
    <row r="54" ht="16" customHeight="1" spans="1:16">
      <c r="A54" s="5"/>
      <c r="B54" s="5"/>
      <c r="C54" s="32" t="s">
        <v>128</v>
      </c>
      <c r="D54" s="32" t="s">
        <v>129</v>
      </c>
      <c r="E54" s="37">
        <v>2</v>
      </c>
      <c r="F54" s="32" t="s">
        <v>20</v>
      </c>
      <c r="G54" s="37">
        <v>32</v>
      </c>
      <c r="H54" s="35">
        <v>16</v>
      </c>
      <c r="I54" s="35">
        <v>16</v>
      </c>
      <c r="J54" s="10">
        <v>2</v>
      </c>
      <c r="K54" s="10"/>
      <c r="L54" s="10"/>
      <c r="M54" s="10"/>
      <c r="N54" s="17"/>
      <c r="O54" s="17"/>
      <c r="P54" s="10"/>
    </row>
    <row r="55" ht="16" customHeight="1" spans="1:16">
      <c r="A55" s="5"/>
      <c r="B55" s="5"/>
      <c r="C55" s="32" t="s">
        <v>130</v>
      </c>
      <c r="D55" s="32" t="s">
        <v>131</v>
      </c>
      <c r="E55" s="37">
        <v>4</v>
      </c>
      <c r="F55" s="32" t="s">
        <v>20</v>
      </c>
      <c r="G55" s="37">
        <v>72</v>
      </c>
      <c r="H55" s="35">
        <v>36</v>
      </c>
      <c r="I55" s="35">
        <v>36</v>
      </c>
      <c r="J55" s="10"/>
      <c r="K55" s="10"/>
      <c r="L55" s="10"/>
      <c r="M55" s="10">
        <v>4</v>
      </c>
      <c r="N55" s="46"/>
      <c r="O55" s="17"/>
      <c r="P55" s="10"/>
    </row>
    <row r="56" ht="16" customHeight="1" spans="1:16">
      <c r="A56" s="5"/>
      <c r="B56" s="5"/>
      <c r="C56" s="32" t="s">
        <v>132</v>
      </c>
      <c r="D56" s="32" t="s">
        <v>133</v>
      </c>
      <c r="E56" s="37">
        <v>4</v>
      </c>
      <c r="F56" s="32" t="s">
        <v>20</v>
      </c>
      <c r="G56" s="37">
        <v>72</v>
      </c>
      <c r="H56" s="35">
        <v>36</v>
      </c>
      <c r="I56" s="35">
        <v>36</v>
      </c>
      <c r="J56" s="10"/>
      <c r="K56" s="10"/>
      <c r="L56" s="10">
        <v>4</v>
      </c>
      <c r="M56" s="10"/>
      <c r="N56" s="17"/>
      <c r="O56" s="17"/>
      <c r="P56" s="10"/>
    </row>
    <row r="57" s="1" customFormat="1" ht="22.25" customHeight="1" spans="1:16">
      <c r="A57" s="27"/>
      <c r="B57" s="40" t="s">
        <v>134</v>
      </c>
      <c r="C57" s="27"/>
      <c r="D57" s="27"/>
      <c r="E57" s="35">
        <f>SUM(E50:E56)</f>
        <v>24</v>
      </c>
      <c r="F57" s="35"/>
      <c r="G57" s="35">
        <f t="shared" ref="G57:M57" si="3">SUM(G50:G56)</f>
        <v>416</v>
      </c>
      <c r="H57" s="35">
        <f t="shared" si="3"/>
        <v>188</v>
      </c>
      <c r="I57" s="35">
        <f t="shared" si="3"/>
        <v>228</v>
      </c>
      <c r="J57" s="12">
        <f t="shared" si="3"/>
        <v>8</v>
      </c>
      <c r="K57" s="12">
        <f t="shared" si="3"/>
        <v>8</v>
      </c>
      <c r="L57" s="12">
        <f t="shared" si="3"/>
        <v>4</v>
      </c>
      <c r="M57" s="12">
        <f t="shared" si="3"/>
        <v>4</v>
      </c>
      <c r="N57" s="12"/>
      <c r="O57" s="46"/>
      <c r="P57" s="12"/>
    </row>
    <row r="58" ht="16" customHeight="1" spans="1:16">
      <c r="A58" s="5" t="s">
        <v>135</v>
      </c>
      <c r="B58" s="31" t="s">
        <v>91</v>
      </c>
      <c r="C58" s="28" t="s">
        <v>136</v>
      </c>
      <c r="D58" s="39" t="s">
        <v>137</v>
      </c>
      <c r="E58" s="35">
        <v>4</v>
      </c>
      <c r="F58" s="35" t="s">
        <v>20</v>
      </c>
      <c r="G58" s="35">
        <v>72</v>
      </c>
      <c r="H58" s="35">
        <v>24</v>
      </c>
      <c r="I58" s="35">
        <v>48</v>
      </c>
      <c r="J58" s="12"/>
      <c r="K58" s="12"/>
      <c r="L58" s="12">
        <v>4</v>
      </c>
      <c r="M58" s="12"/>
      <c r="N58" s="12"/>
      <c r="O58" s="10"/>
      <c r="P58" s="9"/>
    </row>
    <row r="59" ht="16" customHeight="1" spans="1:16">
      <c r="A59" s="5"/>
      <c r="B59" s="18"/>
      <c r="C59" s="32" t="s">
        <v>110</v>
      </c>
      <c r="D59" s="32" t="s">
        <v>111</v>
      </c>
      <c r="E59" s="37">
        <v>4</v>
      </c>
      <c r="F59" s="32" t="s">
        <v>20</v>
      </c>
      <c r="G59" s="37">
        <v>72</v>
      </c>
      <c r="H59" s="35">
        <v>24</v>
      </c>
      <c r="I59" s="35">
        <v>48</v>
      </c>
      <c r="J59" s="10"/>
      <c r="K59" s="10">
        <v>4</v>
      </c>
      <c r="L59" s="10"/>
      <c r="M59" s="10"/>
      <c r="N59" s="10"/>
      <c r="O59" s="10"/>
      <c r="P59" s="10"/>
    </row>
    <row r="60" ht="16" customHeight="1" spans="1:16">
      <c r="A60" s="5"/>
      <c r="B60" s="18"/>
      <c r="C60" s="39" t="s">
        <v>138</v>
      </c>
      <c r="D60" s="32" t="s">
        <v>139</v>
      </c>
      <c r="E60" s="37">
        <v>4</v>
      </c>
      <c r="F60" s="32" t="s">
        <v>20</v>
      </c>
      <c r="G60" s="37">
        <v>72</v>
      </c>
      <c r="H60" s="35">
        <v>32</v>
      </c>
      <c r="I60" s="35">
        <v>40</v>
      </c>
      <c r="J60" s="10"/>
      <c r="K60" s="10"/>
      <c r="L60" s="10">
        <v>4</v>
      </c>
      <c r="M60" s="10"/>
      <c r="N60" s="10"/>
      <c r="O60" s="10"/>
      <c r="P60" s="10"/>
    </row>
    <row r="61" ht="16" customHeight="1" spans="1:16">
      <c r="A61" s="5"/>
      <c r="B61" s="18"/>
      <c r="C61" s="32" t="s">
        <v>140</v>
      </c>
      <c r="D61" s="32" t="s">
        <v>141</v>
      </c>
      <c r="E61" s="37">
        <v>4</v>
      </c>
      <c r="F61" s="32" t="s">
        <v>20</v>
      </c>
      <c r="G61" s="9">
        <v>72</v>
      </c>
      <c r="H61" s="35">
        <v>36</v>
      </c>
      <c r="I61" s="35">
        <v>36</v>
      </c>
      <c r="J61" s="10"/>
      <c r="K61" s="10"/>
      <c r="L61" s="10">
        <v>4</v>
      </c>
      <c r="M61" s="10"/>
      <c r="N61" s="10"/>
      <c r="O61" s="10"/>
      <c r="P61" s="10"/>
    </row>
    <row r="62" ht="16" customHeight="1" spans="1:16">
      <c r="A62" s="5"/>
      <c r="B62" s="18"/>
      <c r="C62" s="28" t="s">
        <v>142</v>
      </c>
      <c r="D62" s="32" t="s">
        <v>143</v>
      </c>
      <c r="E62" s="37">
        <v>6</v>
      </c>
      <c r="F62" s="32" t="s">
        <v>20</v>
      </c>
      <c r="G62" s="9">
        <v>108</v>
      </c>
      <c r="H62" s="35">
        <v>36</v>
      </c>
      <c r="I62" s="35">
        <v>72</v>
      </c>
      <c r="J62" s="10"/>
      <c r="K62" s="10"/>
      <c r="L62" s="10"/>
      <c r="M62" s="10">
        <v>6</v>
      </c>
      <c r="N62" s="10"/>
      <c r="O62" s="10"/>
      <c r="P62" s="10"/>
    </row>
    <row r="63" ht="16" customHeight="1" spans="1:16">
      <c r="A63" s="5"/>
      <c r="B63" s="23"/>
      <c r="C63" s="32" t="s">
        <v>144</v>
      </c>
      <c r="D63" s="32" t="s">
        <v>145</v>
      </c>
      <c r="E63" s="37">
        <v>4</v>
      </c>
      <c r="F63" s="32" t="s">
        <v>20</v>
      </c>
      <c r="G63" s="37">
        <v>72</v>
      </c>
      <c r="H63" s="35">
        <v>36</v>
      </c>
      <c r="I63" s="35">
        <v>36</v>
      </c>
      <c r="J63" s="10"/>
      <c r="K63" s="10"/>
      <c r="L63" s="10"/>
      <c r="M63" s="10">
        <v>4</v>
      </c>
      <c r="N63" s="10"/>
      <c r="O63" s="10"/>
      <c r="P63" s="10"/>
    </row>
    <row r="64" ht="16" customHeight="1" spans="1:16">
      <c r="A64" s="5"/>
      <c r="B64" s="41" t="s">
        <v>146</v>
      </c>
      <c r="C64" s="42"/>
      <c r="D64" s="6"/>
      <c r="E64" s="37">
        <f>E40+E59+E60+E61+E62+E63</f>
        <v>26</v>
      </c>
      <c r="F64" s="55"/>
      <c r="G64" s="37">
        <v>468</v>
      </c>
      <c r="H64" s="37">
        <v>188</v>
      </c>
      <c r="I64" s="37">
        <f>G64-H64</f>
        <v>280</v>
      </c>
      <c r="J64" s="17"/>
      <c r="K64" s="10">
        <v>4</v>
      </c>
      <c r="L64" s="10">
        <v>12</v>
      </c>
      <c r="M64" s="10">
        <v>10</v>
      </c>
      <c r="N64" s="10"/>
      <c r="O64" s="17"/>
      <c r="P64" s="10"/>
    </row>
    <row r="65" ht="16" customHeight="1" spans="1:16">
      <c r="A65" s="5"/>
      <c r="B65" s="31" t="s">
        <v>107</v>
      </c>
      <c r="C65" s="28" t="s">
        <v>136</v>
      </c>
      <c r="D65" s="37" t="s">
        <v>137</v>
      </c>
      <c r="E65" s="78">
        <v>4</v>
      </c>
      <c r="F65" s="37" t="s">
        <v>20</v>
      </c>
      <c r="G65" s="9">
        <v>72</v>
      </c>
      <c r="H65" s="37">
        <v>48</v>
      </c>
      <c r="I65" s="35">
        <v>24</v>
      </c>
      <c r="J65" s="17"/>
      <c r="K65" s="17"/>
      <c r="L65" s="10">
        <v>4</v>
      </c>
      <c r="M65" s="10"/>
      <c r="N65" s="10"/>
      <c r="O65" s="6"/>
      <c r="P65" s="9"/>
    </row>
    <row r="66" ht="16" customHeight="1" spans="1:16">
      <c r="A66" s="5"/>
      <c r="B66" s="18"/>
      <c r="C66" s="28" t="s">
        <v>144</v>
      </c>
      <c r="D66" s="37" t="s">
        <v>145</v>
      </c>
      <c r="E66" s="78">
        <v>6</v>
      </c>
      <c r="F66" s="37" t="s">
        <v>20</v>
      </c>
      <c r="G66" s="9">
        <v>108</v>
      </c>
      <c r="H66" s="37">
        <v>72</v>
      </c>
      <c r="I66" s="35">
        <v>36</v>
      </c>
      <c r="J66" s="17"/>
      <c r="K66" s="17"/>
      <c r="L66" s="86">
        <v>6</v>
      </c>
      <c r="M66" s="10"/>
      <c r="N66" s="10"/>
      <c r="O66" s="17"/>
      <c r="P66" s="10"/>
    </row>
    <row r="67" ht="16" customHeight="1" spans="1:16">
      <c r="A67" s="5"/>
      <c r="B67" s="18"/>
      <c r="C67" s="30" t="s">
        <v>147</v>
      </c>
      <c r="D67" s="37" t="s">
        <v>148</v>
      </c>
      <c r="E67" s="78">
        <v>6</v>
      </c>
      <c r="F67" s="37" t="s">
        <v>20</v>
      </c>
      <c r="G67" s="9">
        <v>108</v>
      </c>
      <c r="H67" s="37">
        <v>36</v>
      </c>
      <c r="I67" s="35">
        <v>72</v>
      </c>
      <c r="J67" s="17"/>
      <c r="K67" s="17"/>
      <c r="L67" s="10"/>
      <c r="M67" s="86">
        <v>6</v>
      </c>
      <c r="N67" s="10"/>
      <c r="O67" s="17"/>
      <c r="P67" s="10"/>
    </row>
    <row r="68" ht="16" customHeight="1" spans="1:16">
      <c r="A68" s="5"/>
      <c r="B68" s="18"/>
      <c r="C68" s="68" t="s">
        <v>149</v>
      </c>
      <c r="D68" s="37" t="s">
        <v>150</v>
      </c>
      <c r="E68" s="78">
        <v>4</v>
      </c>
      <c r="F68" s="37" t="s">
        <v>20</v>
      </c>
      <c r="G68" s="9">
        <v>72</v>
      </c>
      <c r="H68" s="37">
        <v>24</v>
      </c>
      <c r="I68" s="35">
        <v>48</v>
      </c>
      <c r="J68" s="17"/>
      <c r="K68" s="17"/>
      <c r="L68" s="10"/>
      <c r="M68" s="86">
        <v>4</v>
      </c>
      <c r="N68" s="10"/>
      <c r="O68" s="17"/>
      <c r="P68" s="10"/>
    </row>
    <row r="69" ht="16" customHeight="1" spans="1:16">
      <c r="A69" s="5"/>
      <c r="B69" s="18"/>
      <c r="C69" s="69" t="s">
        <v>151</v>
      </c>
      <c r="D69" s="37" t="s">
        <v>152</v>
      </c>
      <c r="E69" s="78">
        <v>4</v>
      </c>
      <c r="F69" s="37" t="s">
        <v>20</v>
      </c>
      <c r="G69" s="9">
        <v>72</v>
      </c>
      <c r="H69" s="37">
        <v>40</v>
      </c>
      <c r="I69" s="35">
        <v>32</v>
      </c>
      <c r="J69" s="17"/>
      <c r="K69" s="17"/>
      <c r="L69" s="10"/>
      <c r="M69" s="86">
        <v>4</v>
      </c>
      <c r="N69" s="10"/>
      <c r="O69" s="17"/>
      <c r="P69" s="10"/>
    </row>
    <row r="70" ht="22.25" customHeight="1" spans="1:16">
      <c r="A70" s="5"/>
      <c r="B70" s="70" t="s">
        <v>153</v>
      </c>
      <c r="C70" s="42"/>
      <c r="D70" s="6"/>
      <c r="E70" s="37">
        <f t="shared" ref="E70:I70" si="4">E65+E66+E67+E68+E69</f>
        <v>24</v>
      </c>
      <c r="F70" s="37"/>
      <c r="G70" s="37">
        <f t="shared" si="4"/>
        <v>432</v>
      </c>
      <c r="H70" s="37">
        <f t="shared" si="4"/>
        <v>220</v>
      </c>
      <c r="I70" s="37">
        <f t="shared" si="4"/>
        <v>212</v>
      </c>
      <c r="J70" s="10">
        <v>0</v>
      </c>
      <c r="K70" s="10">
        <v>0</v>
      </c>
      <c r="L70" s="10">
        <v>10</v>
      </c>
      <c r="M70" s="10">
        <v>14</v>
      </c>
      <c r="N70" s="10">
        <v>0</v>
      </c>
      <c r="O70" s="17"/>
      <c r="P70" s="10"/>
    </row>
    <row r="71" ht="16" customHeight="1" spans="1:16">
      <c r="A71" s="5"/>
      <c r="B71" s="5" t="s">
        <v>119</v>
      </c>
      <c r="C71" s="30" t="s">
        <v>154</v>
      </c>
      <c r="D71" s="37" t="s">
        <v>155</v>
      </c>
      <c r="E71" s="37">
        <v>4</v>
      </c>
      <c r="F71" s="37" t="s">
        <v>20</v>
      </c>
      <c r="G71" s="9">
        <v>72</v>
      </c>
      <c r="H71" s="35">
        <v>36</v>
      </c>
      <c r="I71" s="35">
        <v>36</v>
      </c>
      <c r="J71" s="10"/>
      <c r="K71" s="10"/>
      <c r="L71" s="10">
        <v>4</v>
      </c>
      <c r="M71" s="10"/>
      <c r="N71" s="10"/>
      <c r="O71" s="17"/>
      <c r="P71" s="9"/>
    </row>
    <row r="72" ht="16" customHeight="1" spans="1:16">
      <c r="A72" s="5"/>
      <c r="B72" s="5"/>
      <c r="C72" s="30" t="s">
        <v>156</v>
      </c>
      <c r="D72" s="37" t="s">
        <v>157</v>
      </c>
      <c r="E72" s="37">
        <v>4</v>
      </c>
      <c r="F72" s="37" t="s">
        <v>20</v>
      </c>
      <c r="G72" s="9">
        <v>72</v>
      </c>
      <c r="H72" s="35">
        <v>36</v>
      </c>
      <c r="I72" s="35">
        <v>36</v>
      </c>
      <c r="J72" s="10"/>
      <c r="K72" s="10"/>
      <c r="L72" s="10"/>
      <c r="M72" s="10">
        <v>4</v>
      </c>
      <c r="N72" s="10"/>
      <c r="O72" s="17"/>
      <c r="P72" s="10"/>
    </row>
    <row r="73" ht="16" customHeight="1" spans="1:16">
      <c r="A73" s="5"/>
      <c r="B73" s="5"/>
      <c r="C73" s="30" t="s">
        <v>158</v>
      </c>
      <c r="D73" s="37" t="s">
        <v>159</v>
      </c>
      <c r="E73" s="37">
        <v>4</v>
      </c>
      <c r="F73" s="37" t="s">
        <v>20</v>
      </c>
      <c r="G73" s="9">
        <v>72</v>
      </c>
      <c r="H73" s="35">
        <v>36</v>
      </c>
      <c r="I73" s="35">
        <v>36</v>
      </c>
      <c r="J73" s="10"/>
      <c r="K73" s="10"/>
      <c r="L73" s="10">
        <v>4</v>
      </c>
      <c r="M73" s="10"/>
      <c r="N73" s="10"/>
      <c r="O73" s="17"/>
      <c r="P73" s="10"/>
    </row>
    <row r="74" ht="16" customHeight="1" spans="1:16">
      <c r="A74" s="5"/>
      <c r="B74" s="5"/>
      <c r="C74" s="30" t="s">
        <v>160</v>
      </c>
      <c r="D74" s="37" t="s">
        <v>161</v>
      </c>
      <c r="E74" s="37">
        <v>4</v>
      </c>
      <c r="F74" s="37" t="s">
        <v>20</v>
      </c>
      <c r="G74" s="9">
        <v>72</v>
      </c>
      <c r="H74" s="35">
        <v>36</v>
      </c>
      <c r="I74" s="35">
        <v>36</v>
      </c>
      <c r="J74" s="10"/>
      <c r="K74" s="10"/>
      <c r="L74" s="10"/>
      <c r="M74" s="12"/>
      <c r="N74" s="10">
        <v>4</v>
      </c>
      <c r="O74" s="17"/>
      <c r="P74" s="10"/>
    </row>
    <row r="75" ht="16" customHeight="1" spans="1:16">
      <c r="A75" s="5"/>
      <c r="B75" s="5"/>
      <c r="C75" s="30" t="s">
        <v>162</v>
      </c>
      <c r="D75" s="37" t="s">
        <v>163</v>
      </c>
      <c r="E75" s="37">
        <v>4</v>
      </c>
      <c r="F75" s="37" t="s">
        <v>20</v>
      </c>
      <c r="G75" s="37">
        <v>72</v>
      </c>
      <c r="H75" s="35">
        <v>24</v>
      </c>
      <c r="I75" s="35">
        <v>48</v>
      </c>
      <c r="J75" s="10"/>
      <c r="K75" s="10"/>
      <c r="L75" s="10"/>
      <c r="M75" s="86">
        <v>4</v>
      </c>
      <c r="N75" s="10"/>
      <c r="O75" s="17"/>
      <c r="P75" s="10"/>
    </row>
    <row r="76" ht="16" customHeight="1" spans="1:16">
      <c r="A76" s="5"/>
      <c r="B76" s="5"/>
      <c r="C76" s="30" t="s">
        <v>164</v>
      </c>
      <c r="D76" s="37" t="s">
        <v>165</v>
      </c>
      <c r="E76" s="37">
        <v>4</v>
      </c>
      <c r="F76" s="37" t="s">
        <v>20</v>
      </c>
      <c r="G76" s="37">
        <v>72</v>
      </c>
      <c r="H76" s="35">
        <v>36</v>
      </c>
      <c r="I76" s="35">
        <v>36</v>
      </c>
      <c r="J76" s="10"/>
      <c r="K76" s="10"/>
      <c r="L76" s="10">
        <v>4</v>
      </c>
      <c r="M76" s="10"/>
      <c r="N76" s="10"/>
      <c r="O76" s="17"/>
      <c r="P76" s="10"/>
    </row>
    <row r="77" s="1" customFormat="1" ht="22.25" customHeight="1" spans="1:16">
      <c r="A77" s="27"/>
      <c r="B77" s="40" t="s">
        <v>166</v>
      </c>
      <c r="C77" s="27"/>
      <c r="D77" s="27"/>
      <c r="E77" s="35">
        <f>SUM(E71:E76)</f>
        <v>24</v>
      </c>
      <c r="F77" s="35"/>
      <c r="G77" s="35">
        <f>SUM(G71:G76)</f>
        <v>432</v>
      </c>
      <c r="H77" s="35">
        <f>SUM(H71:H76)</f>
        <v>204</v>
      </c>
      <c r="I77" s="35">
        <f>SUM(I71:I76)</f>
        <v>228</v>
      </c>
      <c r="J77" s="46">
        <v>0</v>
      </c>
      <c r="K77" s="46">
        <f>SUM(K71:K76)</f>
        <v>0</v>
      </c>
      <c r="L77" s="46">
        <f>SUM(L71:L76)</f>
        <v>12</v>
      </c>
      <c r="M77" s="46">
        <f>SUM(M71:M76)</f>
        <v>8</v>
      </c>
      <c r="N77" s="46">
        <f>SUM(N71:N76)</f>
        <v>4</v>
      </c>
      <c r="O77" s="46"/>
      <c r="P77" s="12"/>
    </row>
    <row r="78" ht="16" customHeight="1" spans="1:16">
      <c r="A78" s="18"/>
      <c r="B78" s="34" t="s">
        <v>91</v>
      </c>
      <c r="C78" s="32" t="s">
        <v>112</v>
      </c>
      <c r="D78" s="32" t="s">
        <v>113</v>
      </c>
      <c r="E78" s="37">
        <v>4</v>
      </c>
      <c r="F78" s="32" t="s">
        <v>20</v>
      </c>
      <c r="G78" s="37">
        <v>72</v>
      </c>
      <c r="H78" s="37">
        <v>36</v>
      </c>
      <c r="I78" s="35">
        <v>36</v>
      </c>
      <c r="J78" s="10"/>
      <c r="K78" s="10"/>
      <c r="L78" s="10"/>
      <c r="M78" s="10"/>
      <c r="N78" s="10">
        <v>4</v>
      </c>
      <c r="O78" s="10"/>
      <c r="P78" s="10"/>
    </row>
    <row r="79" ht="16" customHeight="1" spans="1:16">
      <c r="A79" s="18"/>
      <c r="B79" s="5"/>
      <c r="C79" s="30" t="s">
        <v>167</v>
      </c>
      <c r="D79" s="32" t="s">
        <v>168</v>
      </c>
      <c r="E79" s="37">
        <v>4</v>
      </c>
      <c r="F79" s="32" t="s">
        <v>20</v>
      </c>
      <c r="G79" s="37">
        <v>72</v>
      </c>
      <c r="H79" s="37">
        <v>24</v>
      </c>
      <c r="I79" s="35">
        <v>48</v>
      </c>
      <c r="J79" s="10"/>
      <c r="K79" s="10"/>
      <c r="L79" s="10">
        <v>4</v>
      </c>
      <c r="M79" s="10"/>
      <c r="N79" s="10"/>
      <c r="O79" s="10"/>
      <c r="P79" s="10"/>
    </row>
    <row r="80" ht="16" customHeight="1" spans="1:16">
      <c r="A80" s="18"/>
      <c r="B80" s="5"/>
      <c r="C80" s="32" t="s">
        <v>169</v>
      </c>
      <c r="D80" s="32" t="s">
        <v>170</v>
      </c>
      <c r="E80" s="37">
        <v>4</v>
      </c>
      <c r="F80" s="32" t="s">
        <v>20</v>
      </c>
      <c r="G80" s="37">
        <v>72</v>
      </c>
      <c r="H80" s="35">
        <v>36</v>
      </c>
      <c r="I80" s="35">
        <v>36</v>
      </c>
      <c r="J80" s="10"/>
      <c r="K80" s="10"/>
      <c r="L80" s="10"/>
      <c r="M80" s="10"/>
      <c r="N80" s="10">
        <v>4</v>
      </c>
      <c r="O80" s="10"/>
      <c r="P80" s="10"/>
    </row>
    <row r="81" ht="16" customHeight="1" spans="1:16">
      <c r="A81" s="18"/>
      <c r="B81" s="5"/>
      <c r="C81" s="32" t="s">
        <v>149</v>
      </c>
      <c r="D81" s="32" t="s">
        <v>150</v>
      </c>
      <c r="E81" s="37">
        <v>4</v>
      </c>
      <c r="F81" s="32" t="s">
        <v>20</v>
      </c>
      <c r="G81" s="37">
        <v>72</v>
      </c>
      <c r="H81" s="35">
        <v>24</v>
      </c>
      <c r="I81" s="35">
        <v>48</v>
      </c>
      <c r="J81" s="10"/>
      <c r="K81" s="10"/>
      <c r="L81" s="10"/>
      <c r="M81" s="10">
        <v>4</v>
      </c>
      <c r="N81" s="10"/>
      <c r="O81" s="10"/>
      <c r="P81" s="10"/>
    </row>
    <row r="82" ht="22.25" customHeight="1" spans="1:16">
      <c r="A82" s="18"/>
      <c r="B82" s="34" t="s">
        <v>171</v>
      </c>
      <c r="C82" s="5"/>
      <c r="D82" s="5"/>
      <c r="E82" s="37">
        <v>16</v>
      </c>
      <c r="F82" s="37"/>
      <c r="G82" s="37">
        <v>288</v>
      </c>
      <c r="H82" s="37">
        <v>120</v>
      </c>
      <c r="I82" s="37">
        <v>168</v>
      </c>
      <c r="J82" s="10">
        <v>0</v>
      </c>
      <c r="K82" s="10">
        <v>0</v>
      </c>
      <c r="L82" s="10">
        <v>4</v>
      </c>
      <c r="M82" s="10">
        <v>4</v>
      </c>
      <c r="N82" s="10">
        <v>8</v>
      </c>
      <c r="O82" s="10"/>
      <c r="P82" s="10"/>
    </row>
    <row r="83" ht="16" customHeight="1" spans="1:16">
      <c r="A83" s="18"/>
      <c r="B83" s="5" t="s">
        <v>107</v>
      </c>
      <c r="C83" s="71" t="s">
        <v>172</v>
      </c>
      <c r="D83" s="32" t="s">
        <v>173</v>
      </c>
      <c r="E83" s="37">
        <v>4</v>
      </c>
      <c r="F83" s="37" t="s">
        <v>20</v>
      </c>
      <c r="G83" s="37">
        <v>72</v>
      </c>
      <c r="H83" s="35">
        <v>48</v>
      </c>
      <c r="I83" s="35">
        <v>24</v>
      </c>
      <c r="J83" s="10"/>
      <c r="K83" s="10"/>
      <c r="L83" s="10"/>
      <c r="M83" s="10"/>
      <c r="N83" s="86">
        <v>4</v>
      </c>
      <c r="O83" s="10"/>
      <c r="P83" s="10"/>
    </row>
    <row r="84" ht="16" customHeight="1" spans="1:16">
      <c r="A84" s="18"/>
      <c r="B84" s="5"/>
      <c r="C84" s="28" t="s">
        <v>174</v>
      </c>
      <c r="D84" s="32" t="s">
        <v>143</v>
      </c>
      <c r="E84" s="37">
        <v>4</v>
      </c>
      <c r="F84" s="37" t="s">
        <v>20</v>
      </c>
      <c r="G84" s="37">
        <v>72</v>
      </c>
      <c r="H84" s="35">
        <v>36</v>
      </c>
      <c r="I84" s="35">
        <v>36</v>
      </c>
      <c r="J84" s="10"/>
      <c r="K84" s="10"/>
      <c r="L84" s="10"/>
      <c r="M84" s="10"/>
      <c r="N84" s="86">
        <v>4</v>
      </c>
      <c r="O84" s="10"/>
      <c r="P84" s="10"/>
    </row>
    <row r="85" ht="16" customHeight="1" spans="1:16">
      <c r="A85" s="18"/>
      <c r="B85" s="5"/>
      <c r="C85" s="69" t="s">
        <v>175</v>
      </c>
      <c r="D85" s="32" t="s">
        <v>103</v>
      </c>
      <c r="E85" s="37">
        <v>4</v>
      </c>
      <c r="F85" s="37" t="s">
        <v>20</v>
      </c>
      <c r="G85" s="37">
        <v>72</v>
      </c>
      <c r="H85" s="35">
        <v>54</v>
      </c>
      <c r="I85" s="35">
        <v>18</v>
      </c>
      <c r="J85" s="10"/>
      <c r="K85" s="10"/>
      <c r="L85" s="10"/>
      <c r="M85" s="10"/>
      <c r="N85" s="10">
        <v>4</v>
      </c>
      <c r="O85" s="10"/>
      <c r="P85" s="10"/>
    </row>
    <row r="86" ht="22.25" customHeight="1" spans="1:16">
      <c r="A86" s="18"/>
      <c r="B86" s="5" t="s">
        <v>176</v>
      </c>
      <c r="C86" s="5"/>
      <c r="D86" s="5"/>
      <c r="E86" s="37">
        <f>+E83+E84+E85</f>
        <v>12</v>
      </c>
      <c r="F86" s="37"/>
      <c r="G86" s="37">
        <f>+G83+G84+G85</f>
        <v>216</v>
      </c>
      <c r="H86" s="37">
        <f>+H83+H84+H85</f>
        <v>138</v>
      </c>
      <c r="I86" s="37">
        <f>+I83+I84+I85</f>
        <v>78</v>
      </c>
      <c r="J86" s="10">
        <v>0</v>
      </c>
      <c r="K86" s="10">
        <v>0</v>
      </c>
      <c r="L86" s="10">
        <v>0</v>
      </c>
      <c r="M86" s="10">
        <v>0</v>
      </c>
      <c r="N86" s="10">
        <v>12</v>
      </c>
      <c r="O86" s="10"/>
      <c r="P86" s="10"/>
    </row>
    <row r="87" ht="16" customHeight="1" spans="1:16">
      <c r="A87" s="18"/>
      <c r="B87" s="5" t="s">
        <v>119</v>
      </c>
      <c r="C87" s="40" t="s">
        <v>177</v>
      </c>
      <c r="D87" s="32" t="s">
        <v>178</v>
      </c>
      <c r="E87" s="37">
        <v>4</v>
      </c>
      <c r="F87" s="37" t="s">
        <v>20</v>
      </c>
      <c r="G87" s="37">
        <v>72</v>
      </c>
      <c r="H87" s="35">
        <v>36</v>
      </c>
      <c r="I87" s="35">
        <v>36</v>
      </c>
      <c r="J87" s="10"/>
      <c r="K87" s="10"/>
      <c r="L87" s="10"/>
      <c r="M87" s="10">
        <v>4</v>
      </c>
      <c r="N87" s="10"/>
      <c r="O87" s="10"/>
      <c r="P87" s="9"/>
    </row>
    <row r="88" ht="16" customHeight="1" spans="1:16">
      <c r="A88" s="18"/>
      <c r="B88" s="5"/>
      <c r="C88" s="40" t="s">
        <v>179</v>
      </c>
      <c r="D88" s="39" t="s">
        <v>180</v>
      </c>
      <c r="E88" s="35">
        <v>4</v>
      </c>
      <c r="F88" s="37" t="s">
        <v>20</v>
      </c>
      <c r="G88" s="37">
        <v>72</v>
      </c>
      <c r="H88" s="35">
        <v>24</v>
      </c>
      <c r="I88" s="35">
        <v>48</v>
      </c>
      <c r="J88" s="10"/>
      <c r="K88" s="10"/>
      <c r="L88" s="10">
        <v>4</v>
      </c>
      <c r="M88" s="10"/>
      <c r="N88" s="10"/>
      <c r="O88" s="10"/>
      <c r="P88" s="10"/>
    </row>
    <row r="89" ht="16" customHeight="1" spans="1:16">
      <c r="A89" s="18"/>
      <c r="B89" s="5"/>
      <c r="C89" s="40" t="s">
        <v>114</v>
      </c>
      <c r="D89" s="39" t="s">
        <v>115</v>
      </c>
      <c r="E89" s="37">
        <v>4</v>
      </c>
      <c r="F89" s="37" t="s">
        <v>20</v>
      </c>
      <c r="G89" s="37">
        <v>72</v>
      </c>
      <c r="H89" s="37">
        <v>36</v>
      </c>
      <c r="I89" s="35">
        <v>36</v>
      </c>
      <c r="J89" s="10"/>
      <c r="K89" s="10"/>
      <c r="L89" s="10"/>
      <c r="M89" s="10">
        <v>4</v>
      </c>
      <c r="N89" s="10"/>
      <c r="O89" s="10"/>
      <c r="P89" s="10"/>
    </row>
    <row r="90" ht="16" customHeight="1" spans="1:16">
      <c r="A90" s="18"/>
      <c r="B90" s="5"/>
      <c r="C90" s="34" t="s">
        <v>181</v>
      </c>
      <c r="D90" s="32" t="s">
        <v>182</v>
      </c>
      <c r="E90" s="37">
        <v>4</v>
      </c>
      <c r="F90" s="37" t="s">
        <v>20</v>
      </c>
      <c r="G90" s="37">
        <v>72</v>
      </c>
      <c r="H90" s="35">
        <v>36</v>
      </c>
      <c r="I90" s="35">
        <v>36</v>
      </c>
      <c r="J90" s="10"/>
      <c r="K90" s="10"/>
      <c r="L90" s="10"/>
      <c r="M90" s="10"/>
      <c r="N90" s="10">
        <v>4</v>
      </c>
      <c r="O90" s="10"/>
      <c r="P90" s="10"/>
    </row>
    <row r="91" ht="16" customHeight="1" spans="1:16">
      <c r="A91" s="18"/>
      <c r="B91" s="5"/>
      <c r="C91" s="40" t="s">
        <v>183</v>
      </c>
      <c r="D91" s="39" t="s">
        <v>184</v>
      </c>
      <c r="E91" s="35">
        <v>4</v>
      </c>
      <c r="F91" s="37" t="s">
        <v>20</v>
      </c>
      <c r="G91" s="37">
        <v>72</v>
      </c>
      <c r="H91" s="35">
        <v>36</v>
      </c>
      <c r="I91" s="35">
        <v>36</v>
      </c>
      <c r="J91" s="10"/>
      <c r="K91" s="10"/>
      <c r="L91" s="10"/>
      <c r="M91" s="10"/>
      <c r="N91" s="10">
        <v>4</v>
      </c>
      <c r="O91" s="10"/>
      <c r="P91" s="10"/>
    </row>
    <row r="92" s="1" customFormat="1" ht="22.25" customHeight="1" spans="1:16">
      <c r="A92" s="72"/>
      <c r="B92" s="40" t="s">
        <v>185</v>
      </c>
      <c r="C92" s="27"/>
      <c r="D92" s="27"/>
      <c r="E92" s="35">
        <f>SUM(E87:E91)</f>
        <v>20</v>
      </c>
      <c r="F92" s="35"/>
      <c r="G92" s="35">
        <f t="shared" ref="G92:N92" si="5">SUM(G87:G91)</f>
        <v>360</v>
      </c>
      <c r="H92" s="35">
        <f t="shared" si="5"/>
        <v>168</v>
      </c>
      <c r="I92" s="35">
        <f t="shared" si="5"/>
        <v>192</v>
      </c>
      <c r="J92" s="12">
        <f t="shared" si="5"/>
        <v>0</v>
      </c>
      <c r="K92" s="12">
        <f t="shared" si="5"/>
        <v>0</v>
      </c>
      <c r="L92" s="12">
        <f t="shared" si="5"/>
        <v>4</v>
      </c>
      <c r="M92" s="12">
        <f t="shared" si="5"/>
        <v>8</v>
      </c>
      <c r="N92" s="12">
        <f t="shared" si="5"/>
        <v>8</v>
      </c>
      <c r="O92" s="46"/>
      <c r="P92" s="12"/>
    </row>
    <row r="93" ht="16" customHeight="1" spans="1:16">
      <c r="A93" s="37" t="s">
        <v>186</v>
      </c>
      <c r="B93" s="37"/>
      <c r="C93" s="37"/>
      <c r="D93" s="37" t="s">
        <v>91</v>
      </c>
      <c r="E93" s="37">
        <f t="shared" ref="E93:H93" si="6">E82+E64+E41+E34+E29</f>
        <v>126</v>
      </c>
      <c r="F93" s="37">
        <f>F25+F34+F64+F82</f>
        <v>0</v>
      </c>
      <c r="G93" s="37">
        <f t="shared" si="6"/>
        <v>2228</v>
      </c>
      <c r="H93" s="37">
        <f t="shared" si="6"/>
        <v>1110</v>
      </c>
      <c r="I93" s="37">
        <f>G93-H93</f>
        <v>1118</v>
      </c>
      <c r="J93" s="10">
        <f t="shared" ref="J93:M93" si="7">J82+J64+J41+J34+J29</f>
        <v>27</v>
      </c>
      <c r="K93" s="10">
        <f t="shared" si="7"/>
        <v>25</v>
      </c>
      <c r="L93" s="10">
        <f t="shared" si="7"/>
        <v>24</v>
      </c>
      <c r="M93" s="10">
        <f t="shared" si="7"/>
        <v>22</v>
      </c>
      <c r="N93" s="10">
        <f>N82+N64+N41</f>
        <v>12</v>
      </c>
      <c r="O93" s="17"/>
      <c r="P93" s="10"/>
    </row>
    <row r="94" ht="16" customHeight="1" spans="1:16">
      <c r="A94" s="37"/>
      <c r="B94" s="37"/>
      <c r="C94" s="37"/>
      <c r="D94" s="37" t="s">
        <v>107</v>
      </c>
      <c r="E94" s="37">
        <f>E29+E70+E86+E34+E49</f>
        <v>119</v>
      </c>
      <c r="F94" s="37">
        <f t="shared" ref="F94:N94" si="8">F29+F70+F86+F34+F49</f>
        <v>0</v>
      </c>
      <c r="G94" s="37">
        <f t="shared" si="8"/>
        <v>2114</v>
      </c>
      <c r="H94" s="37">
        <f t="shared" si="8"/>
        <v>1205</v>
      </c>
      <c r="I94" s="37">
        <f t="shared" si="8"/>
        <v>909</v>
      </c>
      <c r="J94" s="37">
        <f t="shared" si="8"/>
        <v>21</v>
      </c>
      <c r="K94" s="37">
        <f t="shared" si="8"/>
        <v>24</v>
      </c>
      <c r="L94" s="37">
        <f t="shared" si="8"/>
        <v>26</v>
      </c>
      <c r="M94" s="37">
        <f t="shared" si="8"/>
        <v>20</v>
      </c>
      <c r="N94" s="37">
        <f t="shared" si="8"/>
        <v>12</v>
      </c>
      <c r="O94" s="17"/>
      <c r="P94" s="10"/>
    </row>
    <row r="95" ht="16" customHeight="1" spans="1:16">
      <c r="A95" s="37"/>
      <c r="B95" s="37"/>
      <c r="C95" s="37"/>
      <c r="D95" s="37" t="s">
        <v>119</v>
      </c>
      <c r="E95" s="37">
        <f>SUM(E29,E34,E57,E77,E92)</f>
        <v>128</v>
      </c>
      <c r="F95" s="37">
        <f>F29+F77+F34+F92</f>
        <v>0</v>
      </c>
      <c r="G95" s="37">
        <f>SUM(G29,G34,G57,G77,G92)</f>
        <v>2264</v>
      </c>
      <c r="H95" s="37">
        <f>SUM(H29,H34,H57,H77,H92)</f>
        <v>1166</v>
      </c>
      <c r="I95" s="37">
        <f>SUM(I29,I34,I57,I77,I92)</f>
        <v>1098</v>
      </c>
      <c r="J95" s="17">
        <f>SUM(J29,J34,J57,J77,J92)</f>
        <v>27</v>
      </c>
      <c r="K95" s="17">
        <f>SUM(K29,K34,K57,K77,K92)</f>
        <v>25</v>
      </c>
      <c r="L95" s="17">
        <f>SUM(L29,L34,L57,L77,L92,L100)</f>
        <v>24</v>
      </c>
      <c r="M95" s="17">
        <f>SUM(M29,M34,M57,M77,M92)</f>
        <v>24</v>
      </c>
      <c r="N95" s="17">
        <f>SUM(N29,N34,N57,N77,N92)</f>
        <v>12</v>
      </c>
      <c r="O95" s="17"/>
      <c r="P95" s="10"/>
    </row>
    <row r="96" ht="16" customHeight="1" spans="1:16">
      <c r="A96" s="5" t="s">
        <v>187</v>
      </c>
      <c r="B96" s="37" t="s">
        <v>188</v>
      </c>
      <c r="C96" s="37"/>
      <c r="D96" s="37" t="s">
        <v>189</v>
      </c>
      <c r="E96" s="37">
        <v>2</v>
      </c>
      <c r="F96" s="37" t="s">
        <v>190</v>
      </c>
      <c r="G96" s="37">
        <v>48</v>
      </c>
      <c r="H96" s="35"/>
      <c r="I96" s="35">
        <v>48</v>
      </c>
      <c r="J96" s="10">
        <v>2</v>
      </c>
      <c r="K96" s="10"/>
      <c r="L96" s="10"/>
      <c r="M96" s="10"/>
      <c r="N96" s="10"/>
      <c r="O96" s="9"/>
      <c r="P96" s="95" t="s">
        <v>191</v>
      </c>
    </row>
    <row r="97" ht="16" customHeight="1" spans="1:16">
      <c r="A97" s="5"/>
      <c r="B97" s="37" t="s">
        <v>192</v>
      </c>
      <c r="C97" s="37"/>
      <c r="D97" s="37" t="s">
        <v>193</v>
      </c>
      <c r="E97" s="37">
        <v>6</v>
      </c>
      <c r="F97" s="37" t="s">
        <v>190</v>
      </c>
      <c r="G97" s="37">
        <v>144</v>
      </c>
      <c r="H97" s="35"/>
      <c r="I97" s="35">
        <v>144</v>
      </c>
      <c r="J97" s="10"/>
      <c r="K97" s="10" t="s">
        <v>43</v>
      </c>
      <c r="L97" s="10" t="s">
        <v>43</v>
      </c>
      <c r="M97" s="10" t="s">
        <v>43</v>
      </c>
      <c r="N97" s="10"/>
      <c r="O97" s="10"/>
      <c r="P97" s="59"/>
    </row>
    <row r="98" ht="16" customHeight="1" spans="1:16">
      <c r="A98" s="5"/>
      <c r="B98" s="37" t="s">
        <v>194</v>
      </c>
      <c r="C98" s="37"/>
      <c r="D98" s="37" t="s">
        <v>195</v>
      </c>
      <c r="E98" s="37">
        <v>16</v>
      </c>
      <c r="F98" s="5" t="s">
        <v>190</v>
      </c>
      <c r="G98" s="37">
        <v>384</v>
      </c>
      <c r="H98" s="35"/>
      <c r="I98" s="35">
        <v>384</v>
      </c>
      <c r="J98" s="10"/>
      <c r="K98" s="10"/>
      <c r="L98" s="10"/>
      <c r="M98" s="10"/>
      <c r="N98" s="10"/>
      <c r="O98" s="10" t="s">
        <v>196</v>
      </c>
      <c r="P98" s="59"/>
    </row>
    <row r="99" ht="16" customHeight="1" spans="1:16">
      <c r="A99" s="5"/>
      <c r="B99" s="37" t="s">
        <v>197</v>
      </c>
      <c r="C99" s="37"/>
      <c r="D99" s="37" t="s">
        <v>198</v>
      </c>
      <c r="E99" s="37">
        <v>8</v>
      </c>
      <c r="F99" s="37" t="s">
        <v>190</v>
      </c>
      <c r="G99" s="37">
        <v>128</v>
      </c>
      <c r="H99" s="35"/>
      <c r="I99" s="35">
        <v>128</v>
      </c>
      <c r="J99" s="10"/>
      <c r="K99" s="10"/>
      <c r="L99" s="10"/>
      <c r="M99" s="10"/>
      <c r="N99" s="10"/>
      <c r="O99" s="10"/>
      <c r="P99" s="95" t="s">
        <v>199</v>
      </c>
    </row>
    <row r="100" s="1" customFormat="1" ht="23" customHeight="1" spans="1:16">
      <c r="A100" s="27"/>
      <c r="B100" s="24" t="s">
        <v>200</v>
      </c>
      <c r="C100" s="25"/>
      <c r="D100" s="26"/>
      <c r="E100" s="35">
        <v>32</v>
      </c>
      <c r="F100" s="35"/>
      <c r="G100" s="35">
        <f t="shared" ref="G100:I100" si="9">G96+G97+G98+G99</f>
        <v>704</v>
      </c>
      <c r="H100" s="35">
        <f t="shared" si="9"/>
        <v>0</v>
      </c>
      <c r="I100" s="35">
        <f t="shared" si="9"/>
        <v>704</v>
      </c>
      <c r="J100" s="12"/>
      <c r="K100" s="12"/>
      <c r="L100" s="46"/>
      <c r="M100" s="46"/>
      <c r="N100" s="46"/>
      <c r="O100" s="46"/>
      <c r="P100" s="96" t="s">
        <v>201</v>
      </c>
    </row>
    <row r="101" ht="16" customHeight="1" spans="1:16">
      <c r="A101" s="5" t="s">
        <v>202</v>
      </c>
      <c r="B101" s="5" t="s">
        <v>91</v>
      </c>
      <c r="C101" s="5"/>
      <c r="D101" s="5"/>
      <c r="E101" s="5">
        <f>E93+E100</f>
        <v>158</v>
      </c>
      <c r="F101" s="5">
        <v>0</v>
      </c>
      <c r="G101" s="5">
        <f>G93+G100</f>
        <v>2932</v>
      </c>
      <c r="H101" s="27">
        <f>H93+H100</f>
        <v>1110</v>
      </c>
      <c r="I101" s="27">
        <f>I93+I100</f>
        <v>1822</v>
      </c>
      <c r="J101" s="10">
        <v>27</v>
      </c>
      <c r="K101" s="10">
        <v>25</v>
      </c>
      <c r="L101" s="10">
        <v>20</v>
      </c>
      <c r="M101" s="10">
        <v>22</v>
      </c>
      <c r="N101" s="10">
        <v>16</v>
      </c>
      <c r="O101" s="17">
        <v>0</v>
      </c>
      <c r="P101" s="17"/>
    </row>
    <row r="102" ht="16" customHeight="1" spans="1:16">
      <c r="A102" s="5"/>
      <c r="B102" s="5" t="s">
        <v>107</v>
      </c>
      <c r="C102" s="5"/>
      <c r="D102" s="5"/>
      <c r="E102" s="5">
        <f>E94+E100</f>
        <v>151</v>
      </c>
      <c r="F102" s="5">
        <f t="shared" ref="F102:O102" si="10">F94+F100</f>
        <v>0</v>
      </c>
      <c r="G102" s="5">
        <f t="shared" si="10"/>
        <v>2818</v>
      </c>
      <c r="H102" s="5">
        <f t="shared" si="10"/>
        <v>1205</v>
      </c>
      <c r="I102" s="5">
        <f t="shared" si="10"/>
        <v>1613</v>
      </c>
      <c r="J102" s="5">
        <f t="shared" si="10"/>
        <v>21</v>
      </c>
      <c r="K102" s="5">
        <f t="shared" si="10"/>
        <v>24</v>
      </c>
      <c r="L102" s="5">
        <f t="shared" si="10"/>
        <v>26</v>
      </c>
      <c r="M102" s="5">
        <f t="shared" si="10"/>
        <v>20</v>
      </c>
      <c r="N102" s="5">
        <f t="shared" si="10"/>
        <v>12</v>
      </c>
      <c r="O102" s="5">
        <f t="shared" si="10"/>
        <v>0</v>
      </c>
      <c r="P102" s="17"/>
    </row>
    <row r="103" ht="16" customHeight="1" spans="1:16">
      <c r="A103" s="5"/>
      <c r="B103" s="5" t="s">
        <v>119</v>
      </c>
      <c r="C103" s="5"/>
      <c r="D103" s="5"/>
      <c r="E103" s="5">
        <f>SUM(E29,E34,E57,E77,E92,E100)</f>
        <v>160</v>
      </c>
      <c r="F103" s="5">
        <v>0</v>
      </c>
      <c r="G103" s="5">
        <f>SUM(G29,G34,G57,G77,G92,G100)</f>
        <v>2968</v>
      </c>
      <c r="H103" s="27">
        <f>SUM(H29,H34,H57,H77,H92)</f>
        <v>1166</v>
      </c>
      <c r="I103" s="27">
        <f>SUM(I95,I100)</f>
        <v>1802</v>
      </c>
      <c r="J103" s="17">
        <f t="shared" ref="H103:N103" si="11">SUM(J29,J34,J57,J77,J92)</f>
        <v>27</v>
      </c>
      <c r="K103" s="17">
        <f t="shared" si="11"/>
        <v>25</v>
      </c>
      <c r="L103" s="17">
        <f t="shared" si="11"/>
        <v>24</v>
      </c>
      <c r="M103" s="17">
        <f t="shared" si="11"/>
        <v>24</v>
      </c>
      <c r="N103" s="17">
        <f t="shared" si="11"/>
        <v>12</v>
      </c>
      <c r="O103" s="17">
        <v>0</v>
      </c>
      <c r="P103" s="17"/>
    </row>
    <row r="104" ht="23" customHeight="1" spans="1:16">
      <c r="A104" s="5" t="s">
        <v>203</v>
      </c>
      <c r="B104" s="73" t="s">
        <v>204</v>
      </c>
      <c r="C104" s="73"/>
      <c r="D104" s="5" t="s">
        <v>205</v>
      </c>
      <c r="E104" s="5" t="s">
        <v>206</v>
      </c>
      <c r="F104" s="5"/>
      <c r="G104" s="5"/>
      <c r="H104" s="27"/>
      <c r="I104" s="27"/>
      <c r="J104" s="17" t="s">
        <v>207</v>
      </c>
      <c r="K104" s="17"/>
      <c r="L104" s="17"/>
      <c r="M104" s="17"/>
      <c r="N104" s="17"/>
      <c r="O104" s="17"/>
      <c r="P104" s="17" t="s">
        <v>208</v>
      </c>
    </row>
    <row r="105" ht="16" customHeight="1" spans="1:16">
      <c r="A105" s="5"/>
      <c r="B105" s="5" t="s">
        <v>91</v>
      </c>
      <c r="C105" s="5"/>
      <c r="D105" s="74">
        <v>0.0655</v>
      </c>
      <c r="E105" s="74">
        <v>0.3131</v>
      </c>
      <c r="F105" s="37"/>
      <c r="G105" s="37"/>
      <c r="H105" s="35"/>
      <c r="I105" s="35"/>
      <c r="J105" s="87">
        <v>0.3813</v>
      </c>
      <c r="K105" s="88"/>
      <c r="L105" s="88"/>
      <c r="M105" s="88"/>
      <c r="N105" s="88"/>
      <c r="O105" s="88"/>
      <c r="P105" s="91">
        <v>0.2401</v>
      </c>
    </row>
    <row r="106" ht="16" customHeight="1" spans="1:16">
      <c r="A106" s="5"/>
      <c r="B106" s="5" t="s">
        <v>107</v>
      </c>
      <c r="C106" s="5"/>
      <c r="D106" s="74">
        <f>T19</f>
        <v>0.0681334279630944</v>
      </c>
      <c r="E106" s="79">
        <f>T20</f>
        <v>0.359474804826118</v>
      </c>
      <c r="F106" s="80"/>
      <c r="G106" s="80"/>
      <c r="H106" s="80"/>
      <c r="I106" s="80"/>
      <c r="J106" s="89">
        <f>T21</f>
        <v>0.322569198012775</v>
      </c>
      <c r="K106" s="90"/>
      <c r="L106" s="90"/>
      <c r="M106" s="90"/>
      <c r="N106" s="90"/>
      <c r="O106" s="97"/>
      <c r="P106" s="91">
        <f>T22</f>
        <v>0.249822569198013</v>
      </c>
    </row>
    <row r="107" ht="16" customHeight="1" spans="1:16">
      <c r="A107" s="5"/>
      <c r="B107" s="5" t="s">
        <v>119</v>
      </c>
      <c r="C107" s="5"/>
      <c r="D107" s="74">
        <v>0.0755</v>
      </c>
      <c r="E107" s="74">
        <v>0.3174</v>
      </c>
      <c r="F107" s="37"/>
      <c r="G107" s="37"/>
      <c r="H107" s="35"/>
      <c r="I107" s="35"/>
      <c r="J107" s="91">
        <v>0.3699</v>
      </c>
      <c r="K107" s="10"/>
      <c r="L107" s="10"/>
      <c r="M107" s="10"/>
      <c r="N107" s="10"/>
      <c r="O107" s="10"/>
      <c r="P107" s="91">
        <v>0.2372</v>
      </c>
    </row>
    <row r="108" ht="16" customHeight="1" spans="1:16">
      <c r="A108" s="5"/>
      <c r="B108" s="5" t="s">
        <v>204</v>
      </c>
      <c r="C108" s="5"/>
      <c r="D108" s="5" t="s">
        <v>209</v>
      </c>
      <c r="E108" s="5"/>
      <c r="F108" s="5"/>
      <c r="G108" s="5"/>
      <c r="H108" s="27"/>
      <c r="I108" s="27"/>
      <c r="J108" s="46" t="s">
        <v>210</v>
      </c>
      <c r="K108" s="46"/>
      <c r="L108" s="46"/>
      <c r="M108" s="46"/>
      <c r="N108" s="46"/>
      <c r="O108" s="46"/>
      <c r="P108" s="46"/>
    </row>
    <row r="109" ht="16" customHeight="1" spans="1:16">
      <c r="A109" s="5"/>
      <c r="B109" s="5" t="s">
        <v>91</v>
      </c>
      <c r="C109" s="5"/>
      <c r="D109" s="74">
        <f>D105+E105</f>
        <v>0.3786</v>
      </c>
      <c r="E109" s="37"/>
      <c r="F109" s="37"/>
      <c r="G109" s="37"/>
      <c r="H109" s="35"/>
      <c r="I109" s="35"/>
      <c r="J109" s="91">
        <f>J105+P105</f>
        <v>0.6214</v>
      </c>
      <c r="K109" s="10"/>
      <c r="L109" s="10"/>
      <c r="M109" s="10"/>
      <c r="N109" s="10"/>
      <c r="O109" s="10"/>
      <c r="P109" s="10"/>
    </row>
    <row r="110" ht="16" customHeight="1" spans="1:16">
      <c r="A110" s="5"/>
      <c r="B110" s="5" t="s">
        <v>107</v>
      </c>
      <c r="C110" s="5"/>
      <c r="D110" s="74">
        <f>D106+E106</f>
        <v>0.427608232789212</v>
      </c>
      <c r="E110" s="74"/>
      <c r="F110" s="74"/>
      <c r="G110" s="74"/>
      <c r="H110" s="81"/>
      <c r="I110" s="81"/>
      <c r="J110" s="92">
        <f>J106+P106</f>
        <v>0.572391767210788</v>
      </c>
      <c r="K110" s="92"/>
      <c r="L110" s="92"/>
      <c r="M110" s="92"/>
      <c r="N110" s="92"/>
      <c r="O110" s="92"/>
      <c r="P110" s="92"/>
    </row>
    <row r="111" ht="16" customHeight="1" spans="1:16">
      <c r="A111" s="5"/>
      <c r="B111" s="5" t="s">
        <v>119</v>
      </c>
      <c r="C111" s="5"/>
      <c r="D111" s="74">
        <f>SUM(D107,E107)</f>
        <v>0.3929</v>
      </c>
      <c r="E111" s="74"/>
      <c r="F111" s="74"/>
      <c r="G111" s="74"/>
      <c r="H111" s="81"/>
      <c r="I111" s="81"/>
      <c r="J111" s="92">
        <f>SUM(J107,P107)</f>
        <v>0.6071</v>
      </c>
      <c r="K111" s="92"/>
      <c r="L111" s="92"/>
      <c r="M111" s="92"/>
      <c r="N111" s="92"/>
      <c r="O111" s="92"/>
      <c r="P111" s="92"/>
    </row>
    <row r="112" ht="16" customHeight="1" spans="1:16">
      <c r="A112" s="23" t="s">
        <v>211</v>
      </c>
      <c r="B112" s="75" t="s">
        <v>212</v>
      </c>
      <c r="C112" s="17"/>
      <c r="D112" s="19"/>
      <c r="E112" s="20"/>
      <c r="F112" s="82"/>
      <c r="G112" s="82"/>
      <c r="H112" s="83"/>
      <c r="I112" s="93"/>
      <c r="J112" s="94"/>
      <c r="K112" s="94"/>
      <c r="L112" s="94"/>
      <c r="M112" s="94"/>
      <c r="N112" s="98"/>
      <c r="O112" s="99"/>
      <c r="P112" s="36"/>
    </row>
    <row r="113" ht="16" customHeight="1" spans="1:16">
      <c r="A113" s="23"/>
      <c r="B113" s="17"/>
      <c r="C113" s="17"/>
      <c r="D113" s="16" t="s">
        <v>213</v>
      </c>
      <c r="E113" s="17"/>
      <c r="F113" s="84"/>
      <c r="G113" s="84"/>
      <c r="H113" s="85"/>
      <c r="I113" s="12"/>
      <c r="J113" s="16" t="s">
        <v>214</v>
      </c>
      <c r="K113" s="16"/>
      <c r="L113" s="16"/>
      <c r="M113" s="16"/>
      <c r="N113" s="17"/>
      <c r="O113" s="84"/>
      <c r="P113" s="10"/>
    </row>
    <row r="114" ht="16" customHeight="1" spans="1:16">
      <c r="A114" s="19"/>
      <c r="B114" s="19"/>
      <c r="C114" s="19"/>
      <c r="D114" s="19"/>
      <c r="E114" s="19"/>
      <c r="F114" s="82"/>
      <c r="G114" s="82"/>
      <c r="H114" s="83"/>
      <c r="I114" s="83"/>
      <c r="J114" s="19"/>
      <c r="K114" s="19"/>
      <c r="L114" s="19"/>
      <c r="M114" s="19"/>
      <c r="N114" s="19"/>
      <c r="O114" s="82"/>
      <c r="P114" s="82"/>
    </row>
    <row r="115" ht="172.5" customHeight="1" spans="1:16">
      <c r="A115" s="76" t="s">
        <v>215</v>
      </c>
      <c r="B115" s="76"/>
      <c r="C115" s="77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</row>
    <row r="116" spans="1:16">
      <c r="A116" s="76"/>
      <c r="B116" s="76"/>
      <c r="C116" s="77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</row>
    <row r="117" spans="1:16">
      <c r="A117" s="76"/>
      <c r="B117" s="76"/>
      <c r="C117" s="77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</row>
    <row r="118" spans="1:16">
      <c r="A118" s="76"/>
      <c r="B118" s="76"/>
      <c r="C118" s="77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</row>
    <row r="119" spans="1:16">
      <c r="A119" s="76"/>
      <c r="B119" s="76"/>
      <c r="C119" s="77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</row>
    <row r="120" spans="1:16">
      <c r="A120" s="76"/>
      <c r="B120" s="76"/>
      <c r="C120" s="77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</row>
    <row r="121" spans="1:16">
      <c r="A121" s="76"/>
      <c r="B121" s="76"/>
      <c r="C121" s="77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</row>
    <row r="122" spans="1:16">
      <c r="A122" s="76"/>
      <c r="B122" s="76"/>
      <c r="C122" s="77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</row>
    <row r="123" spans="1:16">
      <c r="A123" s="76"/>
      <c r="B123" s="76"/>
      <c r="C123" s="77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</row>
    <row r="124" spans="1:16">
      <c r="A124" s="76"/>
      <c r="B124" s="76"/>
      <c r="C124" s="77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</row>
    <row r="125" spans="1:16">
      <c r="A125" s="76"/>
      <c r="B125" s="76"/>
      <c r="C125" s="77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</row>
    <row r="126" spans="1:16">
      <c r="A126" s="76"/>
      <c r="B126" s="76"/>
      <c r="C126" s="77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</row>
  </sheetData>
  <sheetProtection formatCells="0" insertHyperlinks="0" autoFilter="0"/>
  <mergeCells count="127">
    <mergeCell ref="A2:P2"/>
    <mergeCell ref="H3:I3"/>
    <mergeCell ref="H4:I4"/>
    <mergeCell ref="J5:K5"/>
    <mergeCell ref="L5:M5"/>
    <mergeCell ref="N5:O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D25"/>
    <mergeCell ref="B26:C26"/>
    <mergeCell ref="B27:C27"/>
    <mergeCell ref="B28:D28"/>
    <mergeCell ref="A29:D29"/>
    <mergeCell ref="B30:C30"/>
    <mergeCell ref="B31:C31"/>
    <mergeCell ref="B32:C32"/>
    <mergeCell ref="B33:C33"/>
    <mergeCell ref="B34:D34"/>
    <mergeCell ref="B41:D41"/>
    <mergeCell ref="B49:D49"/>
    <mergeCell ref="B57:D57"/>
    <mergeCell ref="B64:D64"/>
    <mergeCell ref="B70:D70"/>
    <mergeCell ref="B77:D77"/>
    <mergeCell ref="B82:D82"/>
    <mergeCell ref="B86:D86"/>
    <mergeCell ref="B92:D92"/>
    <mergeCell ref="B96:C96"/>
    <mergeCell ref="B97:C97"/>
    <mergeCell ref="B98:C98"/>
    <mergeCell ref="B99:C99"/>
    <mergeCell ref="B100:D100"/>
    <mergeCell ref="B101:D101"/>
    <mergeCell ref="B102:D102"/>
    <mergeCell ref="B103:D103"/>
    <mergeCell ref="B104:C104"/>
    <mergeCell ref="E104:I104"/>
    <mergeCell ref="J104:O104"/>
    <mergeCell ref="B105:C105"/>
    <mergeCell ref="E105:I105"/>
    <mergeCell ref="J105:O105"/>
    <mergeCell ref="B106:C106"/>
    <mergeCell ref="E106:I106"/>
    <mergeCell ref="J106:O106"/>
    <mergeCell ref="B107:C107"/>
    <mergeCell ref="E107:I107"/>
    <mergeCell ref="J107:O107"/>
    <mergeCell ref="B108:C108"/>
    <mergeCell ref="D108:I108"/>
    <mergeCell ref="J108:P108"/>
    <mergeCell ref="B109:C109"/>
    <mergeCell ref="D109:I109"/>
    <mergeCell ref="J109:P109"/>
    <mergeCell ref="B110:C110"/>
    <mergeCell ref="D110:I110"/>
    <mergeCell ref="J110:P110"/>
    <mergeCell ref="B111:C111"/>
    <mergeCell ref="D111:I111"/>
    <mergeCell ref="J111:P111"/>
    <mergeCell ref="D112:E112"/>
    <mergeCell ref="F112:I112"/>
    <mergeCell ref="J112:N112"/>
    <mergeCell ref="O112:P112"/>
    <mergeCell ref="D113:E113"/>
    <mergeCell ref="F113:I113"/>
    <mergeCell ref="J113:N113"/>
    <mergeCell ref="O113:P113"/>
    <mergeCell ref="A115:P115"/>
    <mergeCell ref="A116:P116"/>
    <mergeCell ref="A117:P117"/>
    <mergeCell ref="A118:P118"/>
    <mergeCell ref="A119:P119"/>
    <mergeCell ref="A120:P120"/>
    <mergeCell ref="A121:P121"/>
    <mergeCell ref="A122:P122"/>
    <mergeCell ref="A123:P123"/>
    <mergeCell ref="A124:P124"/>
    <mergeCell ref="A125:P125"/>
    <mergeCell ref="A126:P126"/>
    <mergeCell ref="A3:A6"/>
    <mergeCell ref="A7:A25"/>
    <mergeCell ref="A26:A28"/>
    <mergeCell ref="A30:A34"/>
    <mergeCell ref="A35:A57"/>
    <mergeCell ref="A58:A77"/>
    <mergeCell ref="A78:A92"/>
    <mergeCell ref="A96:A100"/>
    <mergeCell ref="A101:A103"/>
    <mergeCell ref="A104:A111"/>
    <mergeCell ref="A112:A113"/>
    <mergeCell ref="B35:B40"/>
    <mergeCell ref="B42:B48"/>
    <mergeCell ref="B50:B56"/>
    <mergeCell ref="B58:B63"/>
    <mergeCell ref="B65:B69"/>
    <mergeCell ref="B71:B76"/>
    <mergeCell ref="B78:B81"/>
    <mergeCell ref="B83:B85"/>
    <mergeCell ref="B87:B91"/>
    <mergeCell ref="D3:D6"/>
    <mergeCell ref="E3:E6"/>
    <mergeCell ref="F3:F6"/>
    <mergeCell ref="G3:G6"/>
    <mergeCell ref="H5:H6"/>
    <mergeCell ref="I5:I6"/>
    <mergeCell ref="P3:P4"/>
    <mergeCell ref="P97:P98"/>
    <mergeCell ref="B3:C6"/>
    <mergeCell ref="J3:O4"/>
    <mergeCell ref="A93:C95"/>
    <mergeCell ref="B112:C113"/>
  </mergeCells>
  <pageMargins left="0.75" right="0.75" top="1" bottom="1" header="0.5" footer="0.5"/>
  <pageSetup paperSize="9" scale="65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3" interlineOnOff="0" interlineColor="0" isDbSheet="0" is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WWO_wpscloud_20220901170552-8d4e5908fe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admin-zxl</dc:creator>
  <cp:lastModifiedBy>李德生</cp:lastModifiedBy>
  <dcterms:created xsi:type="dcterms:W3CDTF">2021-03-28T10:44:00Z</dcterms:created>
  <cp:lastPrinted>2022-06-30T16:20:00Z</cp:lastPrinted>
  <dcterms:modified xsi:type="dcterms:W3CDTF">2022-09-06T16:31:00Z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40F28153CD6A4A149335FC156C7B0C6C</vt:lpwstr>
  </property>
  <property fmtid="{D5CDD505-2E9C-101B-9397-08002B2CF9AE}" pid="3" name="KSOProductBuildVer">
    <vt:lpwstr>2052-0.0.0.0</vt:lpwstr>
  </property>
  <property fmtid="{D5CDD505-2E9C-101B-9397-08002B2CF9AE}" pid="4" name="KSOReadingLayout">
    <vt:bool>true</vt:bool>
  </property>
</Properties>
</file>